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dreja Femec\Desktop\ANDREJA RADNA MAPA\PLANIRANJE I IZVRŠENJE PRORAČUNA\FINANCIJSKO IZVJEŠTAVANJE\KONSOLIDACIJA\PODACI 2025\I-XII\"/>
    </mc:Choice>
  </mc:AlternateContent>
  <xr:revisionPtr revIDLastSave="0" documentId="13_ncr:1_{4654870C-F5A4-420E-BB0A-566375292C73}"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0" i="6" l="1"/>
  <c r="E117" i="6"/>
  <c r="L1478" i="9"/>
  <c r="J1478" i="9"/>
  <c r="F348" i="9"/>
  <c r="F347" i="9" s="1"/>
  <c r="F346" i="9"/>
  <c r="F345" i="9" s="1"/>
  <c r="F344" i="9"/>
  <c r="F343" i="9"/>
  <c r="F342" i="9"/>
  <c r="M341" i="9"/>
  <c r="L341" i="9"/>
  <c r="E341" i="9"/>
  <c r="H340" i="9"/>
  <c r="G340" i="9"/>
  <c r="F340" i="9"/>
  <c r="F339" i="9"/>
  <c r="F338" i="9"/>
  <c r="F337" i="9"/>
  <c r="F336" i="9"/>
  <c r="H335" i="9"/>
  <c r="G335" i="9"/>
  <c r="F335" i="9"/>
  <c r="E335" i="9"/>
  <c r="F334" i="9"/>
  <c r="H333" i="9"/>
  <c r="G333" i="9"/>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E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F321" i="9"/>
  <c r="B321" i="9"/>
  <c r="H320" i="9"/>
  <c r="G320" i="9"/>
  <c r="F320" i="9"/>
  <c r="H319" i="9"/>
  <c r="G319" i="9"/>
  <c r="E319" i="9" s="1"/>
  <c r="B319" i="9" s="1"/>
  <c r="F319" i="9"/>
  <c r="H318" i="9"/>
  <c r="G318" i="9"/>
  <c r="E318" i="9" s="1"/>
  <c r="B318" i="9" s="1"/>
  <c r="F318" i="9"/>
  <c r="H317" i="9"/>
  <c r="G317" i="9"/>
  <c r="E317" i="9" s="1"/>
  <c r="B317" i="9" s="1"/>
  <c r="F317" i="9"/>
  <c r="H316" i="9"/>
  <c r="F316" i="9"/>
  <c r="F315" i="9"/>
  <c r="F314" i="9"/>
  <c r="H313" i="9"/>
  <c r="G313" i="9"/>
  <c r="F313" i="9"/>
  <c r="H312" i="9"/>
  <c r="G312" i="9"/>
  <c r="F312" i="9"/>
  <c r="H311" i="9"/>
  <c r="E311" i="9" s="1"/>
  <c r="G311" i="9"/>
  <c r="F311" i="9"/>
  <c r="F310" i="9"/>
  <c r="F309" i="9"/>
  <c r="H308" i="9"/>
  <c r="E308" i="9" s="1"/>
  <c r="B308" i="9" s="1"/>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c r="E290" i="9"/>
  <c r="M289" i="9"/>
  <c r="L289" i="9"/>
  <c r="F289" i="9"/>
  <c r="E289" i="9"/>
  <c r="M288" i="9"/>
  <c r="L288" i="9"/>
  <c r="F288" i="9" s="1"/>
  <c r="E288" i="9"/>
  <c r="B288" i="9" s="1"/>
  <c r="M287" i="9"/>
  <c r="L287" i="9"/>
  <c r="F287" i="9" s="1"/>
  <c r="E287" i="9"/>
  <c r="M286" i="9"/>
  <c r="L286" i="9"/>
  <c r="F286" i="9" s="1"/>
  <c r="E286" i="9"/>
  <c r="M285" i="9"/>
  <c r="L285" i="9"/>
  <c r="F285" i="9" s="1"/>
  <c r="B285" i="9" s="1"/>
  <c r="E285" i="9"/>
  <c r="M284" i="9"/>
  <c r="L284" i="9"/>
  <c r="F284" i="9" s="1"/>
  <c r="B284" i="9" s="1"/>
  <c r="E284" i="9"/>
  <c r="M283" i="9"/>
  <c r="F283" i="9" s="1"/>
  <c r="B283" i="9" s="1"/>
  <c r="L283" i="9"/>
  <c r="E283" i="9"/>
  <c r="M282" i="9"/>
  <c r="L282" i="9"/>
  <c r="F282" i="9"/>
  <c r="E282" i="9"/>
  <c r="M281" i="9"/>
  <c r="L281" i="9"/>
  <c r="F281" i="9"/>
  <c r="E281" i="9"/>
  <c r="M280" i="9"/>
  <c r="L280" i="9"/>
  <c r="F280" i="9" s="1"/>
  <c r="E280" i="9"/>
  <c r="M279" i="9"/>
  <c r="L279" i="9"/>
  <c r="E279" i="9"/>
  <c r="M278" i="9"/>
  <c r="L278" i="9"/>
  <c r="F278" i="9" s="1"/>
  <c r="E278" i="9"/>
  <c r="B278" i="9" s="1"/>
  <c r="M277" i="9"/>
  <c r="L277" i="9"/>
  <c r="F277" i="9" s="1"/>
  <c r="B277" i="9" s="1"/>
  <c r="E277" i="9"/>
  <c r="M276" i="9"/>
  <c r="L276" i="9"/>
  <c r="F276" i="9" s="1"/>
  <c r="B276" i="9" s="1"/>
  <c r="E276" i="9"/>
  <c r="M275" i="9"/>
  <c r="F275" i="9" s="1"/>
  <c r="B275" i="9" s="1"/>
  <c r="L275" i="9"/>
  <c r="E275" i="9"/>
  <c r="M274" i="9"/>
  <c r="L274" i="9"/>
  <c r="F274" i="9"/>
  <c r="E274" i="9"/>
  <c r="M273" i="9"/>
  <c r="L273" i="9"/>
  <c r="F273" i="9"/>
  <c r="B273" i="9" s="1"/>
  <c r="E273" i="9"/>
  <c r="M272" i="9"/>
  <c r="L272" i="9"/>
  <c r="F272" i="9" s="1"/>
  <c r="E272" i="9"/>
  <c r="B272" i="9" s="1"/>
  <c r="M271" i="9"/>
  <c r="L271" i="9"/>
  <c r="F271" i="9" s="1"/>
  <c r="E271" i="9"/>
  <c r="M270" i="9"/>
  <c r="L270" i="9"/>
  <c r="F270" i="9" s="1"/>
  <c r="E270" i="9"/>
  <c r="M269" i="9"/>
  <c r="L269" i="9"/>
  <c r="F269" i="9" s="1"/>
  <c r="B269" i="9" s="1"/>
  <c r="E269" i="9"/>
  <c r="M268" i="9"/>
  <c r="L268" i="9"/>
  <c r="F268" i="9" s="1"/>
  <c r="B268" i="9" s="1"/>
  <c r="E268" i="9"/>
  <c r="M267" i="9"/>
  <c r="F267" i="9" s="1"/>
  <c r="L267" i="9"/>
  <c r="E267" i="9"/>
  <c r="B267" i="9"/>
  <c r="M266" i="9"/>
  <c r="L266" i="9"/>
  <c r="F266" i="9"/>
  <c r="E266" i="9"/>
  <c r="M265" i="9"/>
  <c r="L265" i="9"/>
  <c r="F265" i="9"/>
  <c r="E265" i="9"/>
  <c r="M264" i="9"/>
  <c r="L264" i="9"/>
  <c r="E264" i="9"/>
  <c r="M263" i="9"/>
  <c r="L263" i="9"/>
  <c r="E263" i="9"/>
  <c r="M262" i="9"/>
  <c r="L262" i="9"/>
  <c r="F262" i="9" s="1"/>
  <c r="E262" i="9"/>
  <c r="B262" i="9" s="1"/>
  <c r="M261" i="9"/>
  <c r="L261" i="9"/>
  <c r="F261" i="9" s="1"/>
  <c r="B261" i="9" s="1"/>
  <c r="E261" i="9"/>
  <c r="M260" i="9"/>
  <c r="L260" i="9"/>
  <c r="F260" i="9" s="1"/>
  <c r="B260" i="9" s="1"/>
  <c r="E260" i="9"/>
  <c r="M259" i="9"/>
  <c r="F259" i="9" s="1"/>
  <c r="B259" i="9" s="1"/>
  <c r="L259" i="9"/>
  <c r="E259" i="9"/>
  <c r="M258" i="9"/>
  <c r="L258" i="9"/>
  <c r="F258" i="9"/>
  <c r="E258" i="9"/>
  <c r="M257" i="9"/>
  <c r="L257" i="9"/>
  <c r="F257" i="9"/>
  <c r="B257" i="9" s="1"/>
  <c r="E257" i="9"/>
  <c r="M256" i="9"/>
  <c r="L256" i="9"/>
  <c r="F256" i="9" s="1"/>
  <c r="E256" i="9"/>
  <c r="B256" i="9" s="1"/>
  <c r="M255" i="9"/>
  <c r="L255" i="9"/>
  <c r="F255" i="9" s="1"/>
  <c r="E255" i="9"/>
  <c r="B255" i="9" s="1"/>
  <c r="M254" i="9"/>
  <c r="L254" i="9"/>
  <c r="F254" i="9" s="1"/>
  <c r="E254" i="9"/>
  <c r="B254" i="9" s="1"/>
  <c r="M253" i="9"/>
  <c r="L253" i="9"/>
  <c r="F253" i="9" s="1"/>
  <c r="B253" i="9" s="1"/>
  <c r="E253" i="9"/>
  <c r="M252" i="9"/>
  <c r="L252" i="9"/>
  <c r="F252" i="9" s="1"/>
  <c r="B252" i="9" s="1"/>
  <c r="E252" i="9"/>
  <c r="M251" i="9"/>
  <c r="F251" i="9" s="1"/>
  <c r="L251" i="9"/>
  <c r="E251" i="9"/>
  <c r="B251" i="9"/>
  <c r="M250" i="9"/>
  <c r="L250" i="9"/>
  <c r="F250" i="9"/>
  <c r="E250" i="9"/>
  <c r="M249" i="9"/>
  <c r="L249" i="9"/>
  <c r="F249" i="9"/>
  <c r="E249" i="9"/>
  <c r="M248" i="9"/>
  <c r="L248" i="9"/>
  <c r="E248" i="9"/>
  <c r="M247" i="9"/>
  <c r="L247" i="9"/>
  <c r="E247" i="9"/>
  <c r="M246" i="9"/>
  <c r="L246" i="9"/>
  <c r="F246" i="9" s="1"/>
  <c r="E246" i="9"/>
  <c r="B246" i="9" s="1"/>
  <c r="M245" i="9"/>
  <c r="L245" i="9"/>
  <c r="F245" i="9" s="1"/>
  <c r="E245" i="9"/>
  <c r="M244" i="9"/>
  <c r="L244" i="9"/>
  <c r="F244" i="9" s="1"/>
  <c r="B244" i="9" s="1"/>
  <c r="E244" i="9"/>
  <c r="M243" i="9"/>
  <c r="L243" i="9"/>
  <c r="F243" i="9" s="1"/>
  <c r="B243" i="9" s="1"/>
  <c r="E243" i="9"/>
  <c r="M242" i="9"/>
  <c r="L242" i="9"/>
  <c r="F242" i="9"/>
  <c r="E242" i="9"/>
  <c r="M241" i="9"/>
  <c r="L241" i="9"/>
  <c r="F241" i="9"/>
  <c r="E241" i="9"/>
  <c r="M240" i="9"/>
  <c r="L240" i="9"/>
  <c r="F240" i="9" s="1"/>
  <c r="E240" i="9"/>
  <c r="B240" i="9" s="1"/>
  <c r="M239" i="9"/>
  <c r="L239" i="9"/>
  <c r="F239" i="9" s="1"/>
  <c r="E239" i="9"/>
  <c r="B239" i="9" s="1"/>
  <c r="M238" i="9"/>
  <c r="L238" i="9"/>
  <c r="F238" i="9" s="1"/>
  <c r="E238" i="9"/>
  <c r="M237" i="9"/>
  <c r="L237" i="9"/>
  <c r="F237" i="9" s="1"/>
  <c r="E237" i="9"/>
  <c r="M236" i="9"/>
  <c r="L236" i="9"/>
  <c r="E236" i="9"/>
  <c r="M235" i="9"/>
  <c r="L235" i="9"/>
  <c r="F235" i="9" s="1"/>
  <c r="E235" i="9"/>
  <c r="B235" i="9"/>
  <c r="M234" i="9"/>
  <c r="L234" i="9"/>
  <c r="F234" i="9"/>
  <c r="E234" i="9"/>
  <c r="M233" i="9"/>
  <c r="L233" i="9"/>
  <c r="F233" i="9"/>
  <c r="E233" i="9"/>
  <c r="M232" i="9"/>
  <c r="L232" i="9"/>
  <c r="F232" i="9" s="1"/>
  <c r="B232" i="9" s="1"/>
  <c r="E232" i="9"/>
  <c r="M231" i="9"/>
  <c r="L231" i="9"/>
  <c r="E231" i="9"/>
  <c r="M230" i="9"/>
  <c r="L230" i="9"/>
  <c r="F230" i="9"/>
  <c r="E230" i="9"/>
  <c r="B230" i="9" s="1"/>
  <c r="M229" i="9"/>
  <c r="L229" i="9"/>
  <c r="F229" i="9" s="1"/>
  <c r="E229" i="9"/>
  <c r="E228" i="9"/>
  <c r="F227" i="9"/>
  <c r="G226" i="9"/>
  <c r="E226" i="9" s="1"/>
  <c r="B226" i="9" s="1"/>
  <c r="F226" i="9"/>
  <c r="F225" i="9"/>
  <c r="F224" i="9"/>
  <c r="F223" i="9"/>
  <c r="F222" i="9"/>
  <c r="F221" i="9"/>
  <c r="F220" i="9"/>
  <c r="F219" i="9"/>
  <c r="F218" i="9"/>
  <c r="F217" i="9"/>
  <c r="F216" i="9"/>
  <c r="F215" i="9"/>
  <c r="G214" i="9"/>
  <c r="E214" i="9" s="1"/>
  <c r="B214" i="9" s="1"/>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F165" i="9"/>
  <c r="B165" i="9"/>
  <c r="H164" i="9"/>
  <c r="G164" i="9"/>
  <c r="F164" i="9"/>
  <c r="E164" i="9"/>
  <c r="B164" i="9"/>
  <c r="H163" i="9"/>
  <c r="G163" i="9"/>
  <c r="E163" i="9" s="1"/>
  <c r="B163" i="9" s="1"/>
  <c r="F163" i="9"/>
  <c r="H162" i="9"/>
  <c r="G162" i="9"/>
  <c r="E162" i="9" s="1"/>
  <c r="B162" i="9" s="1"/>
  <c r="F162" i="9"/>
  <c r="H161" i="9"/>
  <c r="E161" i="9" s="1"/>
  <c r="B161" i="9" s="1"/>
  <c r="G161" i="9"/>
  <c r="F161" i="9"/>
  <c r="H160" i="9"/>
  <c r="E160" i="9" s="1"/>
  <c r="B160" i="9" s="1"/>
  <c r="G160" i="9"/>
  <c r="F160" i="9"/>
  <c r="H159" i="9"/>
  <c r="G159" i="9"/>
  <c r="F159" i="9"/>
  <c r="E159" i="9"/>
  <c r="B159" i="9" s="1"/>
  <c r="H158" i="9"/>
  <c r="G158" i="9"/>
  <c r="E158" i="9" s="1"/>
  <c r="B158" i="9" s="1"/>
  <c r="F158" i="9"/>
  <c r="H157" i="9"/>
  <c r="G157" i="9"/>
  <c r="E157" i="9" s="1"/>
  <c r="B157" i="9" s="1"/>
  <c r="F157" i="9"/>
  <c r="F156" i="9"/>
  <c r="B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E151" i="9"/>
  <c r="B151" i="9" s="1"/>
  <c r="H150" i="9"/>
  <c r="G150" i="9"/>
  <c r="E150" i="9" s="1"/>
  <c r="B150" i="9" s="1"/>
  <c r="F150" i="9"/>
  <c r="H149" i="9"/>
  <c r="G149" i="9"/>
  <c r="E149" i="9" s="1"/>
  <c r="F149" i="9"/>
  <c r="B149" i="9"/>
  <c r="H148" i="9"/>
  <c r="G148" i="9"/>
  <c r="F148" i="9"/>
  <c r="E148" i="9"/>
  <c r="B148" i="9"/>
  <c r="H147" i="9"/>
  <c r="G147" i="9"/>
  <c r="E147" i="9" s="1"/>
  <c r="F147" i="9"/>
  <c r="H146" i="9"/>
  <c r="G146" i="9"/>
  <c r="E146" i="9" s="1"/>
  <c r="B146" i="9" s="1"/>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c r="H139" i="9"/>
  <c r="G139" i="9"/>
  <c r="E139" i="9" s="1"/>
  <c r="B139" i="9" s="1"/>
  <c r="F139" i="9"/>
  <c r="H138" i="9"/>
  <c r="G138" i="9"/>
  <c r="E138" i="9" s="1"/>
  <c r="F138" i="9"/>
  <c r="H137" i="9"/>
  <c r="E137" i="9" s="1"/>
  <c r="B137" i="9" s="1"/>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F131" i="9"/>
  <c r="H130" i="9"/>
  <c r="G130" i="9"/>
  <c r="E130" i="9" s="1"/>
  <c r="B130" i="9" s="1"/>
  <c r="F130" i="9"/>
  <c r="H129" i="9"/>
  <c r="E129" i="9" s="1"/>
  <c r="B129" i="9" s="1"/>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E121" i="9" s="1"/>
  <c r="B121" i="9" s="1"/>
  <c r="G121" i="9"/>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F114" i="9"/>
  <c r="H113" i="9"/>
  <c r="E113" i="9" s="1"/>
  <c r="B113" i="9" s="1"/>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F99" i="9"/>
  <c r="H98" i="9"/>
  <c r="G98" i="9"/>
  <c r="E98" i="9" s="1"/>
  <c r="B98" i="9" s="1"/>
  <c r="F98" i="9"/>
  <c r="H97" i="9"/>
  <c r="E97" i="9" s="1"/>
  <c r="B97" i="9" s="1"/>
  <c r="G97" i="9"/>
  <c r="F97" i="9"/>
  <c r="H96" i="9"/>
  <c r="G96" i="9"/>
  <c r="F96" i="9"/>
  <c r="E96" i="9"/>
  <c r="B96" i="9" s="1"/>
  <c r="H95" i="9"/>
  <c r="G95" i="9"/>
  <c r="F95" i="9"/>
  <c r="E95" i="9"/>
  <c r="B95" i="9" s="1"/>
  <c r="H94" i="9"/>
  <c r="G94" i="9"/>
  <c r="E94" i="9" s="1"/>
  <c r="B94" i="9" s="1"/>
  <c r="F94" i="9"/>
  <c r="H93" i="9"/>
  <c r="G93" i="9"/>
  <c r="E93" i="9" s="1"/>
  <c r="F93" i="9"/>
  <c r="B93" i="9"/>
  <c r="H92" i="9"/>
  <c r="G92" i="9"/>
  <c r="E92" i="9" s="1"/>
  <c r="B92" i="9" s="1"/>
  <c r="F92" i="9"/>
  <c r="H91" i="9"/>
  <c r="G91" i="9"/>
  <c r="E91" i="9" s="1"/>
  <c r="F91" i="9"/>
  <c r="H90" i="9"/>
  <c r="G90" i="9"/>
  <c r="E90" i="9" s="1"/>
  <c r="B90" i="9" s="1"/>
  <c r="F90" i="9"/>
  <c r="H89" i="9"/>
  <c r="G89" i="9"/>
  <c r="F89" i="9"/>
  <c r="H88" i="9"/>
  <c r="G88" i="9"/>
  <c r="F88" i="9"/>
  <c r="E88" i="9"/>
  <c r="B88" i="9" s="1"/>
  <c r="H87" i="9"/>
  <c r="G87" i="9"/>
  <c r="F87" i="9"/>
  <c r="E87" i="9"/>
  <c r="B87" i="9" s="1"/>
  <c r="H86" i="9"/>
  <c r="G86" i="9"/>
  <c r="E86" i="9" s="1"/>
  <c r="B86" i="9" s="1"/>
  <c r="F86" i="9"/>
  <c r="H85" i="9"/>
  <c r="G85" i="9"/>
  <c r="E85" i="9" s="1"/>
  <c r="B85" i="9" s="1"/>
  <c r="F85" i="9"/>
  <c r="H84" i="9"/>
  <c r="G84" i="9"/>
  <c r="E84" i="9" s="1"/>
  <c r="F84" i="9"/>
  <c r="B84" i="9"/>
  <c r="H83" i="9"/>
  <c r="G83" i="9"/>
  <c r="E83" i="9" s="1"/>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F77" i="9"/>
  <c r="B77" i="9"/>
  <c r="H76" i="9"/>
  <c r="G76" i="9"/>
  <c r="E76" i="9" s="1"/>
  <c r="B76" i="9" s="1"/>
  <c r="F76" i="9"/>
  <c r="H75" i="9"/>
  <c r="G75" i="9"/>
  <c r="E75" i="9" s="1"/>
  <c r="F75" i="9"/>
  <c r="H74" i="9"/>
  <c r="G74" i="9"/>
  <c r="F74" i="9"/>
  <c r="E74" i="9"/>
  <c r="B74" i="9" s="1"/>
  <c r="H73" i="9"/>
  <c r="G73" i="9"/>
  <c r="E73" i="9" s="1"/>
  <c r="B73" i="9" s="1"/>
  <c r="F73" i="9"/>
  <c r="H72" i="9"/>
  <c r="E72" i="9" s="1"/>
  <c r="B72" i="9" s="1"/>
  <c r="G72" i="9"/>
  <c r="F72" i="9"/>
  <c r="H71" i="9"/>
  <c r="G71" i="9"/>
  <c r="F71" i="9"/>
  <c r="E71" i="9"/>
  <c r="B71" i="9" s="1"/>
  <c r="H70" i="9"/>
  <c r="G70" i="9"/>
  <c r="E70" i="9" s="1"/>
  <c r="B70" i="9" s="1"/>
  <c r="F70" i="9"/>
  <c r="H69" i="9"/>
  <c r="G69" i="9"/>
  <c r="E69" i="9" s="1"/>
  <c r="F69" i="9"/>
  <c r="B69" i="9"/>
  <c r="H68" i="9"/>
  <c r="G68" i="9"/>
  <c r="E68" i="9" s="1"/>
  <c r="B68" i="9" s="1"/>
  <c r="F68" i="9"/>
  <c r="H67" i="9"/>
  <c r="G67" i="9"/>
  <c r="E67" i="9" s="1"/>
  <c r="B67" i="9" s="1"/>
  <c r="F67" i="9"/>
  <c r="H66" i="9"/>
  <c r="G66" i="9"/>
  <c r="F66" i="9"/>
  <c r="E66" i="9"/>
  <c r="B66" i="9" s="1"/>
  <c r="H65" i="9"/>
  <c r="G65" i="9"/>
  <c r="F65" i="9"/>
  <c r="H64" i="9"/>
  <c r="G64" i="9"/>
  <c r="F64" i="9"/>
  <c r="E64" i="9"/>
  <c r="B64" i="9" s="1"/>
  <c r="H63" i="9"/>
  <c r="G63" i="9"/>
  <c r="F63" i="9"/>
  <c r="E63" i="9"/>
  <c r="B63" i="9" s="1"/>
  <c r="H62" i="9"/>
  <c r="G62" i="9"/>
  <c r="E62" i="9" s="1"/>
  <c r="B62" i="9" s="1"/>
  <c r="F62" i="9"/>
  <c r="H61" i="9"/>
  <c r="G61" i="9"/>
  <c r="E61" i="9" s="1"/>
  <c r="B61" i="9" s="1"/>
  <c r="F61" i="9"/>
  <c r="H60" i="9"/>
  <c r="G60" i="9"/>
  <c r="E60" i="9" s="1"/>
  <c r="F60" i="9"/>
  <c r="B60" i="9"/>
  <c r="H59" i="9"/>
  <c r="G59" i="9"/>
  <c r="E59" i="9" s="1"/>
  <c r="B59" i="9" s="1"/>
  <c r="F59" i="9"/>
  <c r="H58" i="9"/>
  <c r="G58" i="9"/>
  <c r="E58" i="9" s="1"/>
  <c r="B58" i="9" s="1"/>
  <c r="F58" i="9"/>
  <c r="H57" i="9"/>
  <c r="G57" i="9"/>
  <c r="F57" i="9"/>
  <c r="H56" i="9"/>
  <c r="E56" i="9" s="1"/>
  <c r="B56" i="9" s="1"/>
  <c r="G56" i="9"/>
  <c r="F56" i="9"/>
  <c r="H55" i="9"/>
  <c r="G55" i="9"/>
  <c r="F55" i="9"/>
  <c r="E55" i="9"/>
  <c r="B55" i="9" s="1"/>
  <c r="H54" i="9"/>
  <c r="G54" i="9"/>
  <c r="E54" i="9" s="1"/>
  <c r="F54" i="9"/>
  <c r="H53" i="9"/>
  <c r="G53" i="9"/>
  <c r="F53" i="9"/>
  <c r="E53" i="9"/>
  <c r="B53" i="9" s="1"/>
  <c r="H52" i="9"/>
  <c r="G52" i="9"/>
  <c r="F52" i="9"/>
  <c r="H51" i="9"/>
  <c r="G51" i="9"/>
  <c r="F51" i="9"/>
  <c r="E51" i="9"/>
  <c r="H50" i="9"/>
  <c r="G50" i="9"/>
  <c r="F50" i="9"/>
  <c r="E50" i="9"/>
  <c r="B50" i="9" s="1"/>
  <c r="H49" i="9"/>
  <c r="G49" i="9"/>
  <c r="E49" i="9" s="1"/>
  <c r="B49" i="9" s="1"/>
  <c r="F49" i="9"/>
  <c r="H48" i="9"/>
  <c r="G48" i="9"/>
  <c r="F48" i="9"/>
  <c r="E48" i="9"/>
  <c r="B48" i="9"/>
  <c r="H47" i="9"/>
  <c r="E47" i="9" s="1"/>
  <c r="G47" i="9"/>
  <c r="F47" i="9"/>
  <c r="B47" i="9"/>
  <c r="H46" i="9"/>
  <c r="G46" i="9"/>
  <c r="E46" i="9" s="1"/>
  <c r="F46" i="9"/>
  <c r="H45" i="9"/>
  <c r="G45" i="9"/>
  <c r="F45" i="9"/>
  <c r="E45" i="9"/>
  <c r="B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G39" i="9"/>
  <c r="F39" i="9"/>
  <c r="B39" i="9"/>
  <c r="H38" i="9"/>
  <c r="G38" i="9"/>
  <c r="E38" i="9" s="1"/>
  <c r="F38" i="9"/>
  <c r="H37" i="9"/>
  <c r="G37" i="9"/>
  <c r="F37" i="9"/>
  <c r="H36" i="9"/>
  <c r="G36" i="9"/>
  <c r="F36" i="9"/>
  <c r="H35" i="9"/>
  <c r="G35" i="9"/>
  <c r="F35" i="9"/>
  <c r="E35" i="9"/>
  <c r="H34" i="9"/>
  <c r="G34" i="9"/>
  <c r="F34" i="9"/>
  <c r="E34" i="9"/>
  <c r="B34" i="9" s="1"/>
  <c r="H33" i="9"/>
  <c r="G33" i="9"/>
  <c r="E33" i="9" s="1"/>
  <c r="B33" i="9" s="1"/>
  <c r="F33" i="9"/>
  <c r="H32" i="9"/>
  <c r="G32" i="9"/>
  <c r="F32" i="9"/>
  <c r="E32" i="9"/>
  <c r="B32" i="9" s="1"/>
  <c r="H31" i="9"/>
  <c r="G31" i="9"/>
  <c r="F31" i="9"/>
  <c r="H30" i="9"/>
  <c r="G30" i="9"/>
  <c r="E30" i="9" s="1"/>
  <c r="B30" i="9" s="1"/>
  <c r="F30" i="9"/>
  <c r="H29" i="9"/>
  <c r="G29" i="9"/>
  <c r="E29" i="9" s="1"/>
  <c r="F29" i="9"/>
  <c r="B29" i="9" s="1"/>
  <c r="H28" i="9"/>
  <c r="G28" i="9"/>
  <c r="E28" i="9" s="1"/>
  <c r="B28" i="9" s="1"/>
  <c r="F28" i="9"/>
  <c r="H27" i="9"/>
  <c r="G27" i="9"/>
  <c r="F27" i="9"/>
  <c r="E27" i="9"/>
  <c r="B27" i="9" s="1"/>
  <c r="H26" i="9"/>
  <c r="G26" i="9"/>
  <c r="F26" i="9"/>
  <c r="E26" i="9"/>
  <c r="B26" i="9" s="1"/>
  <c r="H25" i="9"/>
  <c r="G25" i="9"/>
  <c r="F25" i="9"/>
  <c r="F24" i="9"/>
  <c r="I10" i="9"/>
  <c r="F4" i="9"/>
  <c r="O3" i="9"/>
  <c r="G296" i="9" s="1"/>
  <c r="E296" i="9" s="1"/>
  <c r="B296" i="9" s="1"/>
  <c r="I3" i="9"/>
  <c r="G301" i="9" s="1"/>
  <c r="E301" i="9" s="1"/>
  <c r="B301" i="9" s="1"/>
  <c r="H3" i="9"/>
  <c r="G3" i="9"/>
  <c r="D104" i="8"/>
  <c r="I41" i="3" s="1"/>
  <c r="D97" i="8"/>
  <c r="D92" i="8"/>
  <c r="C1669" i="1" s="1"/>
  <c r="D87" i="8"/>
  <c r="D82" i="8"/>
  <c r="D77" i="8"/>
  <c r="D72" i="8"/>
  <c r="D67" i="8"/>
  <c r="D62" i="8"/>
  <c r="D57" i="8"/>
  <c r="D52" i="8"/>
  <c r="D46" i="8"/>
  <c r="D37" i="8"/>
  <c r="D27" i="8"/>
  <c r="D25" i="8"/>
  <c r="C1602" i="1" s="1"/>
  <c r="G1602" i="1" s="1"/>
  <c r="D18" i="8"/>
  <c r="D6" i="8" s="1"/>
  <c r="C1583" i="1" s="1"/>
  <c r="D8" i="8"/>
  <c r="E44" i="7"/>
  <c r="D44" i="7"/>
  <c r="E39" i="7"/>
  <c r="E38" i="7" s="1"/>
  <c r="D39" i="7"/>
  <c r="D38" i="7"/>
  <c r="H35" i="3" s="1"/>
  <c r="E30" i="7"/>
  <c r="D30" i="7"/>
  <c r="E23" i="7"/>
  <c r="D23" i="7"/>
  <c r="D22" i="7" s="1"/>
  <c r="H34" i="3" s="1"/>
  <c r="E22" i="7"/>
  <c r="D1555" i="1" s="1"/>
  <c r="E14" i="7"/>
  <c r="E6" i="7" s="1"/>
  <c r="D14" i="7"/>
  <c r="E7" i="7"/>
  <c r="D7" i="7"/>
  <c r="D6" i="7" s="1"/>
  <c r="F140" i="6"/>
  <c r="F139" i="6"/>
  <c r="F138" i="6"/>
  <c r="F137" i="6"/>
  <c r="F136" i="6"/>
  <c r="F135" i="6"/>
  <c r="F134" i="6"/>
  <c r="F133" i="6"/>
  <c r="F132" i="6"/>
  <c r="F131" i="6"/>
  <c r="F130" i="6"/>
  <c r="E130" i="6"/>
  <c r="E129" i="6" s="1"/>
  <c r="F129" i="6" s="1"/>
  <c r="D130" i="6"/>
  <c r="D129" i="6"/>
  <c r="F128" i="6"/>
  <c r="F127" i="6"/>
  <c r="F126" i="6"/>
  <c r="F125" i="6"/>
  <c r="F124" i="6"/>
  <c r="F123" i="6"/>
  <c r="F122" i="6"/>
  <c r="E122" i="6"/>
  <c r="D122" i="6"/>
  <c r="F121" i="6"/>
  <c r="F120" i="6"/>
  <c r="F119"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3" i="5"/>
  <c r="F262" i="5"/>
  <c r="F261" i="5"/>
  <c r="E260" i="5"/>
  <c r="D260" i="5"/>
  <c r="C1264" i="1" s="1"/>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F181"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6" i="5"/>
  <c r="F145" i="5"/>
  <c r="F144" i="5"/>
  <c r="F143" i="5"/>
  <c r="E143" i="5"/>
  <c r="E135" i="5"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1087" i="1" s="1"/>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E12" i="5" s="1"/>
  <c r="E7" i="5" s="1"/>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E584" i="4" s="1"/>
  <c r="D589" i="4"/>
  <c r="F588" i="4"/>
  <c r="F587" i="4"/>
  <c r="F586" i="4"/>
  <c r="E585" i="4"/>
  <c r="D585" i="4"/>
  <c r="D584" i="4" s="1"/>
  <c r="F584" i="4" s="1"/>
  <c r="F583" i="4"/>
  <c r="F582" i="4"/>
  <c r="F581" i="4"/>
  <c r="E581" i="4"/>
  <c r="D581" i="4"/>
  <c r="F580" i="4"/>
  <c r="F579"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D536" i="4" s="1"/>
  <c r="F536" i="4" s="1"/>
  <c r="F534" i="4"/>
  <c r="F533" i="4"/>
  <c r="F532" i="4"/>
  <c r="E532" i="4"/>
  <c r="D532" i="4"/>
  <c r="F531" i="4"/>
  <c r="F530" i="4"/>
  <c r="F529" i="4"/>
  <c r="E529" i="4"/>
  <c r="D529" i="4"/>
  <c r="D522" i="4" s="1"/>
  <c r="F522" i="4" s="1"/>
  <c r="F528" i="4"/>
  <c r="F527" i="4"/>
  <c r="E526" i="4"/>
  <c r="D526" i="4"/>
  <c r="F526" i="4" s="1"/>
  <c r="F525" i="4"/>
  <c r="F524" i="4"/>
  <c r="F523" i="4"/>
  <c r="E523" i="4"/>
  <c r="E522" i="4" s="1"/>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E428" i="4"/>
  <c r="D428" i="4"/>
  <c r="F428" i="4" s="1"/>
  <c r="E427" i="4"/>
  <c r="D427" i="4"/>
  <c r="E426" i="4"/>
  <c r="D426" i="4"/>
  <c r="C421" i="1"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E354" i="4"/>
  <c r="F353" i="4"/>
  <c r="F352" i="4"/>
  <c r="F351" i="4"/>
  <c r="F350" i="4"/>
  <c r="F349" i="4"/>
  <c r="E349" i="4"/>
  <c r="E321" i="4" s="1"/>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G24" i="9" s="1"/>
  <c r="D154" i="4"/>
  <c r="D153" i="4"/>
  <c r="F151" i="4"/>
  <c r="F150" i="4"/>
  <c r="F149" i="4"/>
  <c r="F148" i="4"/>
  <c r="F147" i="4"/>
  <c r="F146" i="4"/>
  <c r="F145" i="4"/>
  <c r="F144" i="4"/>
  <c r="F143" i="4"/>
  <c r="F142" i="4"/>
  <c r="E141" i="4"/>
  <c r="E140" i="4" s="1"/>
  <c r="D141" i="4"/>
  <c r="F141" i="4" s="1"/>
  <c r="D140" i="4"/>
  <c r="F139" i="4"/>
  <c r="F138" i="4"/>
  <c r="F137" i="4"/>
  <c r="F136" i="4"/>
  <c r="F135" i="4"/>
  <c r="E135" i="4"/>
  <c r="D135" i="4"/>
  <c r="F134" i="4"/>
  <c r="E134" i="4"/>
  <c r="D134" i="4"/>
  <c r="F133" i="4"/>
  <c r="F132" i="4"/>
  <c r="F131" i="4"/>
  <c r="F130" i="4"/>
  <c r="E129" i="4"/>
  <c r="D129" i="4"/>
  <c r="F128" i="4"/>
  <c r="F127" i="4"/>
  <c r="F126" i="4"/>
  <c r="E126" i="4"/>
  <c r="D126" i="4"/>
  <c r="E125"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C1686" i="1"/>
  <c r="G1686" i="1" s="1"/>
  <c r="H1685" i="1"/>
  <c r="G1685" i="1"/>
  <c r="C1685" i="1"/>
  <c r="C1684" i="1"/>
  <c r="G1683" i="1"/>
  <c r="C1683" i="1"/>
  <c r="H1683" i="1" s="1"/>
  <c r="C1682" i="1"/>
  <c r="G1682" i="1" s="1"/>
  <c r="H1680" i="1"/>
  <c r="G1680" i="1"/>
  <c r="C1680" i="1"/>
  <c r="C1679" i="1"/>
  <c r="C1678" i="1"/>
  <c r="H1677" i="1"/>
  <c r="G1677" i="1"/>
  <c r="C1677" i="1"/>
  <c r="G1676" i="1"/>
  <c r="C1676" i="1"/>
  <c r="H1676" i="1" s="1"/>
  <c r="C1675" i="1"/>
  <c r="H1674" i="1"/>
  <c r="C1674" i="1"/>
  <c r="G1674" i="1" s="1"/>
  <c r="H1673" i="1"/>
  <c r="G1673" i="1"/>
  <c r="C1673" i="1"/>
  <c r="C1672" i="1"/>
  <c r="C1671" i="1"/>
  <c r="H1670" i="1"/>
  <c r="C1670" i="1"/>
  <c r="G1670" i="1" s="1"/>
  <c r="H1669" i="1"/>
  <c r="G1669" i="1"/>
  <c r="C1668" i="1"/>
  <c r="H1668" i="1" s="1"/>
  <c r="C1667" i="1"/>
  <c r="H1667" i="1" s="1"/>
  <c r="H1666" i="1"/>
  <c r="C1666" i="1"/>
  <c r="G1666" i="1" s="1"/>
  <c r="H1665" i="1"/>
  <c r="G1665" i="1"/>
  <c r="C1665" i="1"/>
  <c r="G1664" i="1"/>
  <c r="C1664" i="1"/>
  <c r="H1664" i="1" s="1"/>
  <c r="C1663" i="1"/>
  <c r="C1662" i="1"/>
  <c r="H1661" i="1"/>
  <c r="G1661" i="1"/>
  <c r="C1661" i="1"/>
  <c r="G1660" i="1"/>
  <c r="C1660" i="1"/>
  <c r="H1660" i="1" s="1"/>
  <c r="G1659" i="1"/>
  <c r="C1659" i="1"/>
  <c r="H1659" i="1" s="1"/>
  <c r="H1658" i="1"/>
  <c r="C1658" i="1"/>
  <c r="G1658" i="1" s="1"/>
  <c r="H1657" i="1"/>
  <c r="G1657" i="1"/>
  <c r="C1657" i="1"/>
  <c r="H1656" i="1"/>
  <c r="G1656" i="1"/>
  <c r="C1656" i="1"/>
  <c r="C1655" i="1"/>
  <c r="H1654" i="1"/>
  <c r="C1654" i="1"/>
  <c r="G1654" i="1" s="1"/>
  <c r="H1653" i="1"/>
  <c r="G1653" i="1"/>
  <c r="C1653" i="1"/>
  <c r="G1652" i="1"/>
  <c r="C1652" i="1"/>
  <c r="H1652" i="1" s="1"/>
  <c r="C1651" i="1"/>
  <c r="H1650" i="1"/>
  <c r="C1650" i="1"/>
  <c r="G1650" i="1" s="1"/>
  <c r="H1649" i="1"/>
  <c r="G1649" i="1"/>
  <c r="C1649" i="1"/>
  <c r="G1648" i="1"/>
  <c r="C1648" i="1"/>
  <c r="H1648" i="1" s="1"/>
  <c r="C1647" i="1"/>
  <c r="C1646" i="1"/>
  <c r="H1645" i="1"/>
  <c r="G1645" i="1"/>
  <c r="C1645" i="1"/>
  <c r="C1644" i="1"/>
  <c r="H1644" i="1" s="1"/>
  <c r="C1643" i="1"/>
  <c r="H1643" i="1" s="1"/>
  <c r="H1642" i="1"/>
  <c r="C1642" i="1"/>
  <c r="G1642" i="1" s="1"/>
  <c r="H1641" i="1"/>
  <c r="G1641" i="1"/>
  <c r="C1641" i="1"/>
  <c r="H1640" i="1"/>
  <c r="C1640" i="1"/>
  <c r="G1640" i="1" s="1"/>
  <c r="C1639" i="1"/>
  <c r="H1638" i="1"/>
  <c r="C1638" i="1"/>
  <c r="G1638" i="1" s="1"/>
  <c r="H1637" i="1"/>
  <c r="G1637" i="1"/>
  <c r="C1637" i="1"/>
  <c r="C1636" i="1"/>
  <c r="H1636" i="1" s="1"/>
  <c r="G1635" i="1"/>
  <c r="C1635" i="1"/>
  <c r="H1635" i="1" s="1"/>
  <c r="H1634" i="1"/>
  <c r="C1634" i="1"/>
  <c r="G1634" i="1" s="1"/>
  <c r="H1633" i="1"/>
  <c r="G1633" i="1"/>
  <c r="C1633" i="1"/>
  <c r="C1632" i="1"/>
  <c r="H1632" i="1" s="1"/>
  <c r="C1631" i="1"/>
  <c r="C1630" i="1"/>
  <c r="G1627" i="1"/>
  <c r="C1627" i="1"/>
  <c r="H1627" i="1" s="1"/>
  <c r="H1626" i="1"/>
  <c r="C1626" i="1"/>
  <c r="G1626" i="1" s="1"/>
  <c r="H1625" i="1"/>
  <c r="G1625" i="1"/>
  <c r="C1625" i="1"/>
  <c r="H1624" i="1"/>
  <c r="G1624" i="1"/>
  <c r="C1624" i="1"/>
  <c r="C1623" i="1"/>
  <c r="C1620" i="1"/>
  <c r="H1620" i="1" s="1"/>
  <c r="G1619" i="1"/>
  <c r="C1619" i="1"/>
  <c r="H1619" i="1" s="1"/>
  <c r="H1618" i="1"/>
  <c r="C1618" i="1"/>
  <c r="G1618" i="1" s="1"/>
  <c r="H1617" i="1"/>
  <c r="G1617" i="1"/>
  <c r="C1617" i="1"/>
  <c r="H1616" i="1"/>
  <c r="G1616" i="1"/>
  <c r="C1616" i="1"/>
  <c r="C1615" i="1"/>
  <c r="H1614" i="1"/>
  <c r="C1614" i="1"/>
  <c r="G1614" i="1" s="1"/>
  <c r="H1613" i="1"/>
  <c r="G1613" i="1"/>
  <c r="C1613" i="1"/>
  <c r="G1612" i="1"/>
  <c r="C1612" i="1"/>
  <c r="H1612" i="1" s="1"/>
  <c r="G1611" i="1"/>
  <c r="C1611" i="1"/>
  <c r="H1611" i="1" s="1"/>
  <c r="H1610" i="1"/>
  <c r="C1610" i="1"/>
  <c r="G1610" i="1" s="1"/>
  <c r="H1609" i="1"/>
  <c r="G1609" i="1"/>
  <c r="C1609" i="1"/>
  <c r="G1608" i="1"/>
  <c r="C1608" i="1"/>
  <c r="H1608" i="1" s="1"/>
  <c r="C1607" i="1"/>
  <c r="C1606" i="1"/>
  <c r="H1605" i="1"/>
  <c r="G1605" i="1"/>
  <c r="C1605" i="1"/>
  <c r="C1604" i="1"/>
  <c r="C1603" i="1"/>
  <c r="H1603" i="1" s="1"/>
  <c r="H1601" i="1"/>
  <c r="G1601" i="1"/>
  <c r="C1601" i="1"/>
  <c r="H1600" i="1"/>
  <c r="G1600" i="1"/>
  <c r="C1600" i="1"/>
  <c r="C1599" i="1"/>
  <c r="C1598" i="1"/>
  <c r="G1598" i="1" s="1"/>
  <c r="H1597" i="1"/>
  <c r="G1597" i="1"/>
  <c r="C1597" i="1"/>
  <c r="G1596" i="1"/>
  <c r="C1596" i="1"/>
  <c r="H1596" i="1" s="1"/>
  <c r="C1595" i="1"/>
  <c r="H1594" i="1"/>
  <c r="C1594" i="1"/>
  <c r="G1594" i="1" s="1"/>
  <c r="C1593" i="1"/>
  <c r="C1592" i="1"/>
  <c r="H1591" i="1"/>
  <c r="C1591" i="1"/>
  <c r="G1591" i="1" s="1"/>
  <c r="G1590" i="1"/>
  <c r="C1590" i="1"/>
  <c r="H1590" i="1" s="1"/>
  <c r="C1589" i="1"/>
  <c r="H1588" i="1"/>
  <c r="G1588" i="1"/>
  <c r="C1588" i="1"/>
  <c r="H1587" i="1"/>
  <c r="G1587" i="1"/>
  <c r="C1587" i="1"/>
  <c r="C1586" i="1"/>
  <c r="H1586" i="1" s="1"/>
  <c r="C1585" i="1"/>
  <c r="C1584" i="1"/>
  <c r="G1584" i="1" s="1"/>
  <c r="C1582" i="1"/>
  <c r="J1581" i="1"/>
  <c r="H1581" i="1"/>
  <c r="G1581" i="1"/>
  <c r="D1581" i="1"/>
  <c r="C1581" i="1"/>
  <c r="D1580" i="1"/>
  <c r="J1580" i="1" s="1"/>
  <c r="C1580" i="1"/>
  <c r="H1579" i="1"/>
  <c r="G1579" i="1"/>
  <c r="D1579" i="1"/>
  <c r="C1579" i="1"/>
  <c r="J1579" i="1" s="1"/>
  <c r="D1578" i="1"/>
  <c r="J1578" i="1" s="1"/>
  <c r="C1578" i="1"/>
  <c r="D1577" i="1"/>
  <c r="C1577" i="1"/>
  <c r="H1576" i="1"/>
  <c r="G1576" i="1"/>
  <c r="I1576" i="1" s="1"/>
  <c r="D1576" i="1"/>
  <c r="C1576" i="1"/>
  <c r="J1576" i="1" s="1"/>
  <c r="D1575" i="1"/>
  <c r="J1575" i="1" s="1"/>
  <c r="C1575" i="1"/>
  <c r="J1574" i="1"/>
  <c r="H1574" i="1"/>
  <c r="G1574" i="1"/>
  <c r="D1574" i="1"/>
  <c r="C1574" i="1"/>
  <c r="D1573" i="1"/>
  <c r="C1573" i="1"/>
  <c r="D1572" i="1"/>
  <c r="C1572" i="1"/>
  <c r="D1571" i="1"/>
  <c r="C1571" i="1"/>
  <c r="H1570" i="1"/>
  <c r="G1570" i="1"/>
  <c r="I1570" i="1" s="1"/>
  <c r="D1570" i="1"/>
  <c r="C1570" i="1"/>
  <c r="J1570" i="1" s="1"/>
  <c r="J1569" i="1"/>
  <c r="D1569" i="1"/>
  <c r="C1569" i="1"/>
  <c r="J1568" i="1"/>
  <c r="H1568" i="1"/>
  <c r="G1568" i="1"/>
  <c r="D1568" i="1"/>
  <c r="C1568" i="1"/>
  <c r="D1567" i="1"/>
  <c r="J1567" i="1" s="1"/>
  <c r="C1567" i="1"/>
  <c r="H1566" i="1"/>
  <c r="G1566" i="1"/>
  <c r="D1566" i="1"/>
  <c r="C1566" i="1"/>
  <c r="J1566" i="1" s="1"/>
  <c r="D1565" i="1"/>
  <c r="J1565" i="1" s="1"/>
  <c r="C1565" i="1"/>
  <c r="J1564" i="1"/>
  <c r="H1564" i="1"/>
  <c r="G1564" i="1"/>
  <c r="I1564" i="1" s="1"/>
  <c r="D1564" i="1"/>
  <c r="C1564" i="1"/>
  <c r="H1563" i="1"/>
  <c r="G1563" i="1"/>
  <c r="D1563" i="1"/>
  <c r="C1563" i="1"/>
  <c r="D1562" i="1"/>
  <c r="C1562" i="1"/>
  <c r="J1562" i="1" s="1"/>
  <c r="J1561" i="1"/>
  <c r="H1561" i="1"/>
  <c r="G1561" i="1"/>
  <c r="D1561" i="1"/>
  <c r="C1561" i="1"/>
  <c r="J1560" i="1"/>
  <c r="D1560" i="1"/>
  <c r="C1560" i="1"/>
  <c r="H1559" i="1"/>
  <c r="G1559" i="1"/>
  <c r="D1559" i="1"/>
  <c r="C1559" i="1"/>
  <c r="J1559" i="1" s="1"/>
  <c r="J1558" i="1"/>
  <c r="D1558" i="1"/>
  <c r="C1558" i="1"/>
  <c r="J1557" i="1"/>
  <c r="H1557" i="1"/>
  <c r="G1557" i="1"/>
  <c r="I1557" i="1" s="1"/>
  <c r="D1557" i="1"/>
  <c r="C1557" i="1"/>
  <c r="H1556" i="1"/>
  <c r="G1556" i="1"/>
  <c r="D1556" i="1"/>
  <c r="C1556" i="1"/>
  <c r="H1555" i="1"/>
  <c r="G1555" i="1"/>
  <c r="C1555" i="1"/>
  <c r="J1554" i="1"/>
  <c r="D1554" i="1"/>
  <c r="C1554" i="1"/>
  <c r="H1553" i="1"/>
  <c r="G1553" i="1"/>
  <c r="D1553" i="1"/>
  <c r="C1553" i="1"/>
  <c r="J1553" i="1" s="1"/>
  <c r="J1552" i="1"/>
  <c r="D1552" i="1"/>
  <c r="C1552" i="1"/>
  <c r="J1551" i="1"/>
  <c r="H1551" i="1"/>
  <c r="G1551" i="1"/>
  <c r="I1551" i="1" s="1"/>
  <c r="D1551" i="1"/>
  <c r="C1551" i="1"/>
  <c r="D1550" i="1"/>
  <c r="C1550" i="1"/>
  <c r="J1550" i="1" s="1"/>
  <c r="H1549" i="1"/>
  <c r="G1549" i="1"/>
  <c r="I1549" i="1" s="1"/>
  <c r="D1549" i="1"/>
  <c r="C1549" i="1"/>
  <c r="J1549" i="1" s="1"/>
  <c r="D1548" i="1"/>
  <c r="C1548" i="1"/>
  <c r="D1547" i="1"/>
  <c r="C1547" i="1"/>
  <c r="H1546" i="1"/>
  <c r="D1546" i="1"/>
  <c r="C1546" i="1"/>
  <c r="D1545" i="1"/>
  <c r="C1545" i="1"/>
  <c r="H1544" i="1"/>
  <c r="D1544" i="1"/>
  <c r="C1544" i="1"/>
  <c r="J1543" i="1"/>
  <c r="D1543" i="1"/>
  <c r="C1543" i="1"/>
  <c r="H1542" i="1"/>
  <c r="D1542" i="1"/>
  <c r="C1542" i="1"/>
  <c r="J1541" i="1"/>
  <c r="D1541" i="1"/>
  <c r="G1541" i="1" s="1"/>
  <c r="C1541" i="1"/>
  <c r="G1540" i="1"/>
  <c r="D1540" i="1"/>
  <c r="H1540" i="1" s="1"/>
  <c r="C1540" i="1"/>
  <c r="D1539" i="1"/>
  <c r="G1539" i="1" s="1"/>
  <c r="C1539" i="1"/>
  <c r="G1536" i="1"/>
  <c r="D1536" i="1"/>
  <c r="H1536" i="1" s="1"/>
  <c r="C1536" i="1"/>
  <c r="D1535" i="1"/>
  <c r="G1535" i="1" s="1"/>
  <c r="C1535" i="1"/>
  <c r="G1534" i="1"/>
  <c r="D1534" i="1"/>
  <c r="H1534" i="1" s="1"/>
  <c r="C1534" i="1"/>
  <c r="D1533" i="1"/>
  <c r="G1533" i="1" s="1"/>
  <c r="C1533" i="1"/>
  <c r="G1532" i="1"/>
  <c r="D1532" i="1"/>
  <c r="H1532" i="1" s="1"/>
  <c r="C1532" i="1"/>
  <c r="G1531" i="1"/>
  <c r="D1531" i="1"/>
  <c r="C1531" i="1"/>
  <c r="G1530" i="1"/>
  <c r="D1530" i="1"/>
  <c r="H1530" i="1" s="1"/>
  <c r="C1530" i="1"/>
  <c r="D1529" i="1"/>
  <c r="G1529" i="1" s="1"/>
  <c r="C1529" i="1"/>
  <c r="H1529" i="1" s="1"/>
  <c r="G1528" i="1"/>
  <c r="D1528" i="1"/>
  <c r="H1528" i="1" s="1"/>
  <c r="C1528" i="1"/>
  <c r="D1527" i="1"/>
  <c r="G1527" i="1" s="1"/>
  <c r="C1527" i="1"/>
  <c r="D1526" i="1"/>
  <c r="H1526" i="1" s="1"/>
  <c r="C1526" i="1"/>
  <c r="D1525" i="1"/>
  <c r="G1525" i="1" s="1"/>
  <c r="C1525" i="1"/>
  <c r="G1524" i="1"/>
  <c r="D1524" i="1"/>
  <c r="H1524" i="1" s="1"/>
  <c r="C1524" i="1"/>
  <c r="G1523" i="1"/>
  <c r="D1523" i="1"/>
  <c r="C1523" i="1"/>
  <c r="G1522" i="1"/>
  <c r="D1522" i="1"/>
  <c r="H1522" i="1" s="1"/>
  <c r="C1522" i="1"/>
  <c r="D1521" i="1"/>
  <c r="G1521" i="1" s="1"/>
  <c r="C1521" i="1"/>
  <c r="G1520" i="1"/>
  <c r="D1520" i="1"/>
  <c r="H1520" i="1" s="1"/>
  <c r="C1520" i="1"/>
  <c r="D1519" i="1"/>
  <c r="G1519" i="1" s="1"/>
  <c r="C1519" i="1"/>
  <c r="D1518" i="1"/>
  <c r="C1518" i="1"/>
  <c r="D1517" i="1"/>
  <c r="G1517" i="1" s="1"/>
  <c r="C1517" i="1"/>
  <c r="D1516" i="1"/>
  <c r="C1516" i="1"/>
  <c r="G1515" i="1"/>
  <c r="D1515" i="1"/>
  <c r="C1515" i="1"/>
  <c r="D1514" i="1"/>
  <c r="C1514" i="1"/>
  <c r="D1513" i="1"/>
  <c r="C1513" i="1"/>
  <c r="G1512" i="1"/>
  <c r="D1512" i="1"/>
  <c r="H1512" i="1" s="1"/>
  <c r="C1512" i="1"/>
  <c r="D1511" i="1"/>
  <c r="D1509" i="1"/>
  <c r="G1509" i="1" s="1"/>
  <c r="C1509" i="1"/>
  <c r="G1508" i="1"/>
  <c r="D1508" i="1"/>
  <c r="H1508" i="1" s="1"/>
  <c r="C1508" i="1"/>
  <c r="G1507" i="1"/>
  <c r="D1507" i="1"/>
  <c r="C1507" i="1"/>
  <c r="G1506" i="1"/>
  <c r="D1506" i="1"/>
  <c r="H1506" i="1" s="1"/>
  <c r="C1506" i="1"/>
  <c r="D1505" i="1"/>
  <c r="G1505" i="1" s="1"/>
  <c r="C1505" i="1"/>
  <c r="H1505" i="1" s="1"/>
  <c r="G1504" i="1"/>
  <c r="D1504" i="1"/>
  <c r="H1504" i="1" s="1"/>
  <c r="C1504" i="1"/>
  <c r="D1503" i="1"/>
  <c r="G1503" i="1" s="1"/>
  <c r="C1503" i="1"/>
  <c r="G1502" i="1"/>
  <c r="D1502" i="1"/>
  <c r="H1502" i="1" s="1"/>
  <c r="C1502" i="1"/>
  <c r="D1501" i="1"/>
  <c r="G1501" i="1" s="1"/>
  <c r="C1501" i="1"/>
  <c r="G1500" i="1"/>
  <c r="D1500" i="1"/>
  <c r="H1500" i="1" s="1"/>
  <c r="C1500" i="1"/>
  <c r="G1499" i="1"/>
  <c r="D1499" i="1"/>
  <c r="C1499" i="1"/>
  <c r="G1498" i="1"/>
  <c r="D1498" i="1"/>
  <c r="H1498" i="1" s="1"/>
  <c r="C1498" i="1"/>
  <c r="D1497" i="1"/>
  <c r="C1497" i="1"/>
  <c r="G1496" i="1"/>
  <c r="D1496" i="1"/>
  <c r="H1496" i="1" s="1"/>
  <c r="C1496" i="1"/>
  <c r="D1495" i="1"/>
  <c r="C1495" i="1"/>
  <c r="G1494" i="1"/>
  <c r="D1494" i="1"/>
  <c r="H1494" i="1" s="1"/>
  <c r="C1494" i="1"/>
  <c r="D1493" i="1"/>
  <c r="C1493" i="1"/>
  <c r="G1492" i="1"/>
  <c r="D1492" i="1"/>
  <c r="H1492" i="1" s="1"/>
  <c r="C1492" i="1"/>
  <c r="G1491" i="1"/>
  <c r="D1491" i="1"/>
  <c r="H1491" i="1" s="1"/>
  <c r="C1491" i="1"/>
  <c r="G1490" i="1"/>
  <c r="D1490" i="1"/>
  <c r="H1490" i="1" s="1"/>
  <c r="C1490" i="1"/>
  <c r="D1489" i="1"/>
  <c r="C1489" i="1"/>
  <c r="G1488" i="1"/>
  <c r="D1488" i="1"/>
  <c r="H1488" i="1" s="1"/>
  <c r="C1488" i="1"/>
  <c r="D1487" i="1"/>
  <c r="C1487" i="1"/>
  <c r="D1486" i="1"/>
  <c r="C1486" i="1"/>
  <c r="D1485" i="1"/>
  <c r="D1484" i="1"/>
  <c r="C1484" i="1"/>
  <c r="G1483" i="1"/>
  <c r="D1483" i="1"/>
  <c r="H1483" i="1" s="1"/>
  <c r="C1483" i="1"/>
  <c r="D1482" i="1"/>
  <c r="C1482" i="1"/>
  <c r="G1481" i="1"/>
  <c r="D1481" i="1"/>
  <c r="H1481" i="1" s="1"/>
  <c r="C1481" i="1"/>
  <c r="G1480" i="1"/>
  <c r="D1480" i="1"/>
  <c r="H1480" i="1" s="1"/>
  <c r="C1480" i="1"/>
  <c r="G1479" i="1"/>
  <c r="D1479" i="1"/>
  <c r="H1479" i="1" s="1"/>
  <c r="C1479" i="1"/>
  <c r="D1478" i="1"/>
  <c r="C1478" i="1"/>
  <c r="D1477" i="1"/>
  <c r="C1477" i="1"/>
  <c r="H1476" i="1"/>
  <c r="D1476" i="1"/>
  <c r="G1476" i="1" s="1"/>
  <c r="C1476" i="1"/>
  <c r="G1475" i="1"/>
  <c r="D1475" i="1"/>
  <c r="H1475" i="1" s="1"/>
  <c r="C1475" i="1"/>
  <c r="H1474" i="1"/>
  <c r="G1474" i="1"/>
  <c r="D1474" i="1"/>
  <c r="C1474" i="1"/>
  <c r="G1473" i="1"/>
  <c r="D1473" i="1"/>
  <c r="H1473" i="1" s="1"/>
  <c r="C1473" i="1"/>
  <c r="H1472" i="1"/>
  <c r="D1472" i="1"/>
  <c r="G1472" i="1" s="1"/>
  <c r="C1472" i="1"/>
  <c r="G1471" i="1"/>
  <c r="D1471" i="1"/>
  <c r="H1471" i="1" s="1"/>
  <c r="C1471" i="1"/>
  <c r="H1470" i="1"/>
  <c r="G1470" i="1"/>
  <c r="D1470" i="1"/>
  <c r="C1470" i="1"/>
  <c r="D1469" i="1"/>
  <c r="C1469" i="1"/>
  <c r="D1468" i="1"/>
  <c r="C1468" i="1"/>
  <c r="G1467" i="1"/>
  <c r="D1467" i="1"/>
  <c r="H1467" i="1" s="1"/>
  <c r="C1467" i="1"/>
  <c r="H1466" i="1"/>
  <c r="G1466" i="1"/>
  <c r="D1466" i="1"/>
  <c r="C1466" i="1"/>
  <c r="D1465" i="1"/>
  <c r="C1465" i="1"/>
  <c r="H1464" i="1"/>
  <c r="G1464" i="1"/>
  <c r="D1464" i="1"/>
  <c r="C1464" i="1"/>
  <c r="G1463" i="1"/>
  <c r="D1463" i="1"/>
  <c r="H1463" i="1" s="1"/>
  <c r="C1463" i="1"/>
  <c r="D1462" i="1"/>
  <c r="C1462" i="1"/>
  <c r="H1461" i="1"/>
  <c r="G1461" i="1"/>
  <c r="D1461" i="1"/>
  <c r="C1461" i="1"/>
  <c r="G1460" i="1"/>
  <c r="D1460" i="1"/>
  <c r="H1460" i="1" s="1"/>
  <c r="C1460" i="1"/>
  <c r="H1459" i="1"/>
  <c r="G1459" i="1"/>
  <c r="D1459" i="1"/>
  <c r="C1459" i="1"/>
  <c r="G1458" i="1"/>
  <c r="D1458" i="1"/>
  <c r="H1458" i="1" s="1"/>
  <c r="C1458" i="1"/>
  <c r="D1457" i="1"/>
  <c r="D1456" i="1"/>
  <c r="G1456" i="1" s="1"/>
  <c r="C1456" i="1"/>
  <c r="D1455" i="1"/>
  <c r="C1455" i="1"/>
  <c r="D1454" i="1"/>
  <c r="C1454" i="1"/>
  <c r="D1453" i="1"/>
  <c r="C1453" i="1"/>
  <c r="D1452" i="1"/>
  <c r="H1452" i="1" s="1"/>
  <c r="C1452" i="1"/>
  <c r="D1451" i="1"/>
  <c r="C1451" i="1"/>
  <c r="H1450" i="1"/>
  <c r="D1450" i="1"/>
  <c r="C1450" i="1"/>
  <c r="G1450" i="1" s="1"/>
  <c r="D1449" i="1"/>
  <c r="C1449" i="1"/>
  <c r="D1448" i="1"/>
  <c r="C1448" i="1"/>
  <c r="D1447" i="1"/>
  <c r="C1447" i="1"/>
  <c r="D1446" i="1"/>
  <c r="C1446" i="1"/>
  <c r="D1445" i="1"/>
  <c r="C1445" i="1"/>
  <c r="H1444" i="1"/>
  <c r="D1444" i="1"/>
  <c r="C1444" i="1"/>
  <c r="D1443" i="1"/>
  <c r="C1443" i="1"/>
  <c r="H1442" i="1"/>
  <c r="D1442" i="1"/>
  <c r="C1442" i="1"/>
  <c r="D1441" i="1"/>
  <c r="C1441" i="1"/>
  <c r="D1440" i="1"/>
  <c r="C1440" i="1"/>
  <c r="D1439" i="1"/>
  <c r="C1439" i="1"/>
  <c r="D1438" i="1"/>
  <c r="C1438" i="1"/>
  <c r="H1438" i="1" s="1"/>
  <c r="D1437" i="1"/>
  <c r="C1437" i="1"/>
  <c r="D1436" i="1"/>
  <c r="H1436" i="1" s="1"/>
  <c r="C1436" i="1"/>
  <c r="D1435" i="1"/>
  <c r="C1435" i="1"/>
  <c r="H1434" i="1"/>
  <c r="D1434" i="1"/>
  <c r="C1434" i="1"/>
  <c r="G1434" i="1" s="1"/>
  <c r="D1433" i="1"/>
  <c r="C1433" i="1"/>
  <c r="D1432" i="1"/>
  <c r="C1432" i="1"/>
  <c r="D1430" i="1"/>
  <c r="C1430" i="1"/>
  <c r="D1429" i="1"/>
  <c r="C1429" i="1"/>
  <c r="D1428" i="1"/>
  <c r="C1428" i="1"/>
  <c r="H1428" i="1" s="1"/>
  <c r="D1427" i="1"/>
  <c r="C1427" i="1"/>
  <c r="D1426" i="1"/>
  <c r="H1426" i="1" s="1"/>
  <c r="C1426" i="1"/>
  <c r="D1425" i="1"/>
  <c r="C1425" i="1"/>
  <c r="H1424" i="1"/>
  <c r="D1424" i="1"/>
  <c r="C1424" i="1"/>
  <c r="G1424" i="1" s="1"/>
  <c r="D1423" i="1"/>
  <c r="C1423" i="1"/>
  <c r="D1422" i="1"/>
  <c r="C1422" i="1"/>
  <c r="D1421" i="1"/>
  <c r="C1421" i="1"/>
  <c r="D1420" i="1"/>
  <c r="C1420" i="1"/>
  <c r="D1419" i="1"/>
  <c r="C1419" i="1"/>
  <c r="H1418" i="1"/>
  <c r="D1418" i="1"/>
  <c r="C1418" i="1"/>
  <c r="D1417" i="1"/>
  <c r="C1417" i="1"/>
  <c r="H1416" i="1"/>
  <c r="D1416" i="1"/>
  <c r="C1416" i="1"/>
  <c r="D1415" i="1"/>
  <c r="C1415" i="1"/>
  <c r="D1414" i="1"/>
  <c r="C1414" i="1"/>
  <c r="D1413" i="1"/>
  <c r="C1413" i="1"/>
  <c r="D1412" i="1"/>
  <c r="C1412" i="1"/>
  <c r="H1412" i="1" s="1"/>
  <c r="D1411" i="1"/>
  <c r="C1411" i="1"/>
  <c r="D1410" i="1"/>
  <c r="H1410" i="1" s="1"/>
  <c r="C1410" i="1"/>
  <c r="D1409" i="1"/>
  <c r="C1409" i="1"/>
  <c r="H1408" i="1"/>
  <c r="D1408" i="1"/>
  <c r="C1408" i="1"/>
  <c r="G1408" i="1" s="1"/>
  <c r="D1407" i="1"/>
  <c r="C1407" i="1"/>
  <c r="D1406" i="1"/>
  <c r="C1406" i="1"/>
  <c r="D1405" i="1"/>
  <c r="C1405" i="1"/>
  <c r="D1404" i="1"/>
  <c r="C1404" i="1"/>
  <c r="D1403" i="1"/>
  <c r="C1403" i="1"/>
  <c r="H1402" i="1"/>
  <c r="D1402" i="1"/>
  <c r="C1402" i="1"/>
  <c r="D1401" i="1"/>
  <c r="C1401" i="1"/>
  <c r="H1400" i="1"/>
  <c r="D1400" i="1"/>
  <c r="C1400" i="1"/>
  <c r="D1399" i="1"/>
  <c r="C1399" i="1"/>
  <c r="D1398" i="1"/>
  <c r="C1398" i="1"/>
  <c r="D1397" i="1"/>
  <c r="C1397" i="1"/>
  <c r="D1396" i="1"/>
  <c r="C1396" i="1"/>
  <c r="H1396" i="1" s="1"/>
  <c r="D1395" i="1"/>
  <c r="C1395" i="1"/>
  <c r="D1394" i="1"/>
  <c r="H1394" i="1" s="1"/>
  <c r="C1394" i="1"/>
  <c r="D1393" i="1"/>
  <c r="C1393" i="1"/>
  <c r="H1392" i="1"/>
  <c r="D1392" i="1"/>
  <c r="C1392" i="1"/>
  <c r="G1392" i="1" s="1"/>
  <c r="D1391" i="1"/>
  <c r="C1391" i="1"/>
  <c r="D1390" i="1"/>
  <c r="C1390" i="1"/>
  <c r="D1389" i="1"/>
  <c r="C1389" i="1"/>
  <c r="D1388" i="1"/>
  <c r="C1388" i="1"/>
  <c r="D1387" i="1"/>
  <c r="C1387" i="1"/>
  <c r="H1386" i="1"/>
  <c r="D1386" i="1"/>
  <c r="C1386" i="1"/>
  <c r="D1385" i="1"/>
  <c r="C1385" i="1"/>
  <c r="H1384" i="1"/>
  <c r="D1384" i="1"/>
  <c r="C1384" i="1"/>
  <c r="D1383" i="1"/>
  <c r="C1383" i="1"/>
  <c r="D1382" i="1"/>
  <c r="C1382" i="1"/>
  <c r="D1381" i="1"/>
  <c r="C1381" i="1"/>
  <c r="D1380" i="1"/>
  <c r="C1380" i="1"/>
  <c r="H1380" i="1" s="1"/>
  <c r="D1379" i="1"/>
  <c r="C1379" i="1"/>
  <c r="D1378" i="1"/>
  <c r="H1378" i="1" s="1"/>
  <c r="C1378" i="1"/>
  <c r="D1377" i="1"/>
  <c r="C1377" i="1"/>
  <c r="H1376" i="1"/>
  <c r="D1376" i="1"/>
  <c r="C1376" i="1"/>
  <c r="G1376" i="1" s="1"/>
  <c r="D1375" i="1"/>
  <c r="C1375" i="1"/>
  <c r="D1374" i="1"/>
  <c r="C1374" i="1"/>
  <c r="D1373" i="1"/>
  <c r="C1373" i="1"/>
  <c r="D1372" i="1"/>
  <c r="C1372" i="1"/>
  <c r="D1371" i="1"/>
  <c r="C1371" i="1"/>
  <c r="H1370" i="1"/>
  <c r="D1370" i="1"/>
  <c r="C1370" i="1"/>
  <c r="D1369" i="1"/>
  <c r="C1369" i="1"/>
  <c r="H1368" i="1"/>
  <c r="D1368" i="1"/>
  <c r="C1368" i="1"/>
  <c r="D1367" i="1"/>
  <c r="C1367" i="1"/>
  <c r="D1366" i="1"/>
  <c r="C1366" i="1"/>
  <c r="D1365" i="1"/>
  <c r="C1365" i="1"/>
  <c r="D1364" i="1"/>
  <c r="C1364" i="1"/>
  <c r="H1364" i="1" s="1"/>
  <c r="D1363" i="1"/>
  <c r="C1363" i="1"/>
  <c r="D1362" i="1"/>
  <c r="H1362" i="1" s="1"/>
  <c r="C1362" i="1"/>
  <c r="D1361" i="1"/>
  <c r="C1361" i="1"/>
  <c r="H1360" i="1"/>
  <c r="D1360" i="1"/>
  <c r="C1360" i="1"/>
  <c r="G1360" i="1" s="1"/>
  <c r="D1359" i="1"/>
  <c r="C1359" i="1"/>
  <c r="D1358" i="1"/>
  <c r="C1358" i="1"/>
  <c r="D1357" i="1"/>
  <c r="C1357" i="1"/>
  <c r="D1356" i="1"/>
  <c r="C1356" i="1"/>
  <c r="D1355" i="1"/>
  <c r="C1355" i="1"/>
  <c r="H1354" i="1"/>
  <c r="D1354" i="1"/>
  <c r="C1354" i="1"/>
  <c r="D1353" i="1"/>
  <c r="C1353" i="1"/>
  <c r="H1352" i="1"/>
  <c r="D1352" i="1"/>
  <c r="C1352" i="1"/>
  <c r="D1351" i="1"/>
  <c r="C1351" i="1"/>
  <c r="D1350" i="1"/>
  <c r="C1350" i="1"/>
  <c r="D1349" i="1"/>
  <c r="C1349" i="1"/>
  <c r="D1348" i="1"/>
  <c r="C1348" i="1"/>
  <c r="H1348" i="1" s="1"/>
  <c r="D1347" i="1"/>
  <c r="C1347" i="1"/>
  <c r="D1346" i="1"/>
  <c r="H1346" i="1" s="1"/>
  <c r="C1346" i="1"/>
  <c r="D1345" i="1"/>
  <c r="C1345" i="1"/>
  <c r="H1344" i="1"/>
  <c r="D1344" i="1"/>
  <c r="C1344" i="1"/>
  <c r="G1344" i="1" s="1"/>
  <c r="D1343" i="1"/>
  <c r="C1343" i="1"/>
  <c r="D1342" i="1"/>
  <c r="C1342" i="1"/>
  <c r="D1341" i="1"/>
  <c r="C1341" i="1"/>
  <c r="D1340" i="1"/>
  <c r="C1340" i="1"/>
  <c r="D1339" i="1"/>
  <c r="C1339" i="1"/>
  <c r="H1338" i="1"/>
  <c r="D1338" i="1"/>
  <c r="C1338" i="1"/>
  <c r="D1337" i="1"/>
  <c r="C1337" i="1"/>
  <c r="H1336" i="1"/>
  <c r="D1336" i="1"/>
  <c r="C1336" i="1"/>
  <c r="D1335" i="1"/>
  <c r="C1335" i="1"/>
  <c r="D1334" i="1"/>
  <c r="C1334" i="1"/>
  <c r="D1333" i="1"/>
  <c r="C1333" i="1"/>
  <c r="D1332" i="1"/>
  <c r="C1332" i="1"/>
  <c r="H1332" i="1" s="1"/>
  <c r="D1331" i="1"/>
  <c r="C1331" i="1"/>
  <c r="D1330" i="1"/>
  <c r="H1330" i="1" s="1"/>
  <c r="C1330" i="1"/>
  <c r="D1329" i="1"/>
  <c r="C1329" i="1"/>
  <c r="H1328" i="1"/>
  <c r="D1328" i="1"/>
  <c r="C1328" i="1"/>
  <c r="G1328" i="1" s="1"/>
  <c r="D1327" i="1"/>
  <c r="C1327" i="1"/>
  <c r="D1326" i="1"/>
  <c r="C1326" i="1"/>
  <c r="D1325" i="1"/>
  <c r="C1325" i="1"/>
  <c r="D1324" i="1"/>
  <c r="C1324" i="1"/>
  <c r="G1324" i="1" s="1"/>
  <c r="D1323" i="1"/>
  <c r="C1323" i="1"/>
  <c r="H1322" i="1"/>
  <c r="D1322" i="1"/>
  <c r="C1322" i="1"/>
  <c r="D1321" i="1"/>
  <c r="G1321" i="1" s="1"/>
  <c r="C1321" i="1"/>
  <c r="D1320" i="1"/>
  <c r="C1320" i="1"/>
  <c r="H1319" i="1"/>
  <c r="D1319" i="1"/>
  <c r="G1319" i="1" s="1"/>
  <c r="C1319" i="1"/>
  <c r="D1318" i="1"/>
  <c r="H1318" i="1" s="1"/>
  <c r="C1318" i="1"/>
  <c r="D1317" i="1"/>
  <c r="C1317" i="1"/>
  <c r="D1316" i="1"/>
  <c r="C1316" i="1"/>
  <c r="H1315" i="1"/>
  <c r="D1315" i="1"/>
  <c r="G1315" i="1" s="1"/>
  <c r="C1315" i="1"/>
  <c r="D1314" i="1"/>
  <c r="C1314" i="1"/>
  <c r="H1314" i="1" s="1"/>
  <c r="H1313" i="1"/>
  <c r="D1313" i="1"/>
  <c r="G1313" i="1" s="1"/>
  <c r="C1313" i="1"/>
  <c r="D1312" i="1"/>
  <c r="C1312" i="1"/>
  <c r="H1311" i="1"/>
  <c r="D1311" i="1"/>
  <c r="G1311" i="1" s="1"/>
  <c r="C1311" i="1"/>
  <c r="H1310" i="1"/>
  <c r="D1310" i="1"/>
  <c r="C1310" i="1"/>
  <c r="D1309" i="1"/>
  <c r="C1309" i="1"/>
  <c r="D1308" i="1"/>
  <c r="C1308" i="1"/>
  <c r="H1307" i="1"/>
  <c r="D1307" i="1"/>
  <c r="G1307" i="1" s="1"/>
  <c r="C1307" i="1"/>
  <c r="D1306" i="1"/>
  <c r="C1306" i="1"/>
  <c r="H1306" i="1" s="1"/>
  <c r="D1305" i="1"/>
  <c r="C1305" i="1"/>
  <c r="D1304" i="1"/>
  <c r="C1304" i="1"/>
  <c r="H1303" i="1"/>
  <c r="D1303" i="1"/>
  <c r="G1303" i="1" s="1"/>
  <c r="C1303" i="1"/>
  <c r="D1302" i="1"/>
  <c r="H1302" i="1" s="1"/>
  <c r="C1302" i="1"/>
  <c r="D1301" i="1"/>
  <c r="C1301" i="1"/>
  <c r="D1300" i="1"/>
  <c r="H1299" i="1"/>
  <c r="D1299" i="1"/>
  <c r="G1299" i="1" s="1"/>
  <c r="C1299" i="1"/>
  <c r="H1298" i="1"/>
  <c r="D1298" i="1"/>
  <c r="C1298" i="1"/>
  <c r="H1297" i="1"/>
  <c r="D1297" i="1"/>
  <c r="G1297" i="1" s="1"/>
  <c r="C1297" i="1"/>
  <c r="D1296" i="1"/>
  <c r="C1296" i="1"/>
  <c r="H1295" i="1"/>
  <c r="D1295" i="1"/>
  <c r="G1295" i="1" s="1"/>
  <c r="C1295" i="1"/>
  <c r="H1294" i="1"/>
  <c r="D1294" i="1"/>
  <c r="C1294" i="1"/>
  <c r="D1293" i="1"/>
  <c r="C1293" i="1"/>
  <c r="D1292" i="1"/>
  <c r="C1292" i="1"/>
  <c r="H1291" i="1"/>
  <c r="D1291" i="1"/>
  <c r="G1291" i="1" s="1"/>
  <c r="C1291" i="1"/>
  <c r="H1290" i="1"/>
  <c r="D1290" i="1"/>
  <c r="C1290" i="1"/>
  <c r="H1289" i="1"/>
  <c r="D1289" i="1"/>
  <c r="G1289" i="1" s="1"/>
  <c r="C1289" i="1"/>
  <c r="D1288" i="1"/>
  <c r="C1288" i="1"/>
  <c r="H1287" i="1"/>
  <c r="D1287" i="1"/>
  <c r="G1287" i="1" s="1"/>
  <c r="C1287" i="1"/>
  <c r="H1286" i="1"/>
  <c r="D1286" i="1"/>
  <c r="C1286" i="1"/>
  <c r="D1285" i="1"/>
  <c r="C1285" i="1"/>
  <c r="D1284" i="1"/>
  <c r="C1284" i="1"/>
  <c r="H1283" i="1"/>
  <c r="D1283" i="1"/>
  <c r="G1283" i="1" s="1"/>
  <c r="C1283" i="1"/>
  <c r="H1282" i="1"/>
  <c r="D1282" i="1"/>
  <c r="C1282" i="1"/>
  <c r="D1281" i="1"/>
  <c r="G1281" i="1" s="1"/>
  <c r="C1281" i="1"/>
  <c r="D1280" i="1"/>
  <c r="C1280" i="1"/>
  <c r="H1279" i="1"/>
  <c r="D1279" i="1"/>
  <c r="G1279" i="1" s="1"/>
  <c r="C1279" i="1"/>
  <c r="D1278" i="1"/>
  <c r="H1278" i="1" s="1"/>
  <c r="C1278" i="1"/>
  <c r="G1277" i="1"/>
  <c r="D1277" i="1"/>
  <c r="H1277" i="1" s="1"/>
  <c r="C1277" i="1"/>
  <c r="D1276" i="1"/>
  <c r="C1276" i="1"/>
  <c r="G1276" i="1" s="1"/>
  <c r="D1275" i="1"/>
  <c r="C1275" i="1"/>
  <c r="D1274" i="1"/>
  <c r="C1274" i="1"/>
  <c r="H1273" i="1"/>
  <c r="G1273" i="1"/>
  <c r="D1273" i="1"/>
  <c r="C1273" i="1"/>
  <c r="D1272" i="1"/>
  <c r="C1272" i="1"/>
  <c r="H1271" i="1"/>
  <c r="G1271" i="1"/>
  <c r="D1271" i="1"/>
  <c r="C1271" i="1"/>
  <c r="H1270" i="1"/>
  <c r="D1270" i="1"/>
  <c r="C1270" i="1"/>
  <c r="D1269" i="1"/>
  <c r="H1269" i="1" s="1"/>
  <c r="C1269" i="1"/>
  <c r="D1268" i="1"/>
  <c r="C1268" i="1"/>
  <c r="D1267" i="1"/>
  <c r="H1267" i="1" s="1"/>
  <c r="C1267" i="1"/>
  <c r="D1266" i="1"/>
  <c r="C1266" i="1"/>
  <c r="D1265" i="1"/>
  <c r="C1265" i="1"/>
  <c r="D1264" i="1"/>
  <c r="H1263" i="1"/>
  <c r="G1263" i="1"/>
  <c r="D1263" i="1"/>
  <c r="C1263" i="1"/>
  <c r="H1262" i="1"/>
  <c r="D1262" i="1"/>
  <c r="C1262" i="1"/>
  <c r="D1261" i="1"/>
  <c r="C1261" i="1"/>
  <c r="G1261" i="1" s="1"/>
  <c r="D1260" i="1"/>
  <c r="C1260" i="1"/>
  <c r="D1258" i="1"/>
  <c r="C1258" i="1"/>
  <c r="G1257" i="1"/>
  <c r="D1257" i="1"/>
  <c r="C1257" i="1"/>
  <c r="H1257" i="1" s="1"/>
  <c r="D1256" i="1"/>
  <c r="C1256" i="1"/>
  <c r="D1254" i="1"/>
  <c r="C1254" i="1"/>
  <c r="D1253" i="1"/>
  <c r="H1253" i="1" s="1"/>
  <c r="C1253" i="1"/>
  <c r="D1252" i="1"/>
  <c r="C1252" i="1"/>
  <c r="D1251" i="1"/>
  <c r="C1251" i="1"/>
  <c r="H1250" i="1"/>
  <c r="D1250" i="1"/>
  <c r="C1250" i="1"/>
  <c r="H1249" i="1"/>
  <c r="G1249" i="1"/>
  <c r="D1249" i="1"/>
  <c r="C1249" i="1"/>
  <c r="D1248" i="1"/>
  <c r="H1248" i="1" s="1"/>
  <c r="C1248" i="1"/>
  <c r="G1247" i="1"/>
  <c r="D1247" i="1"/>
  <c r="H1247" i="1" s="1"/>
  <c r="C1247" i="1"/>
  <c r="D1246" i="1"/>
  <c r="C1246" i="1"/>
  <c r="D1245" i="1"/>
  <c r="C1245" i="1"/>
  <c r="D1244" i="1"/>
  <c r="C1244" i="1"/>
  <c r="H1243" i="1"/>
  <c r="G1243" i="1"/>
  <c r="D1243" i="1"/>
  <c r="C1243" i="1"/>
  <c r="D1242" i="1"/>
  <c r="C1242" i="1"/>
  <c r="H1241" i="1"/>
  <c r="G1241" i="1"/>
  <c r="D1241" i="1"/>
  <c r="C1241" i="1"/>
  <c r="D1240" i="1"/>
  <c r="C1240" i="1"/>
  <c r="G1240" i="1" s="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G1232" i="1" s="1"/>
  <c r="H1231" i="1"/>
  <c r="G1231" i="1"/>
  <c r="D1231" i="1"/>
  <c r="C1231"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D1224" i="1"/>
  <c r="C1224" i="1"/>
  <c r="G1224" i="1" s="1"/>
  <c r="C1223" i="1"/>
  <c r="D1222" i="1"/>
  <c r="C1222" i="1"/>
  <c r="H1221" i="1"/>
  <c r="G1221" i="1"/>
  <c r="D1221" i="1"/>
  <c r="C1221" i="1"/>
  <c r="D1220" i="1"/>
  <c r="C1220" i="1"/>
  <c r="H1219" i="1"/>
  <c r="G1219" i="1"/>
  <c r="D1219" i="1"/>
  <c r="C1219" i="1"/>
  <c r="D1218" i="1"/>
  <c r="C1218" i="1"/>
  <c r="G1218" i="1" s="1"/>
  <c r="H1217" i="1"/>
  <c r="G1217" i="1"/>
  <c r="D1217" i="1"/>
  <c r="C1217"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D1210" i="1"/>
  <c r="C1210" i="1"/>
  <c r="H1209" i="1"/>
  <c r="G1209" i="1"/>
  <c r="D1209" i="1"/>
  <c r="C1209" i="1"/>
  <c r="D1208" i="1"/>
  <c r="C1208" i="1"/>
  <c r="G1208" i="1" s="1"/>
  <c r="H1207" i="1"/>
  <c r="G1207" i="1"/>
  <c r="D1207" i="1"/>
  <c r="C1207" i="1"/>
  <c r="D1206" i="1"/>
  <c r="C1206" i="1"/>
  <c r="H1205" i="1"/>
  <c r="G1205" i="1"/>
  <c r="D1205" i="1"/>
  <c r="C1205" i="1"/>
  <c r="D1204" i="1"/>
  <c r="C1204" i="1"/>
  <c r="H1203" i="1"/>
  <c r="G1203" i="1"/>
  <c r="D1203" i="1"/>
  <c r="C1203" i="1"/>
  <c r="D1202" i="1"/>
  <c r="C1202" i="1"/>
  <c r="G1202" i="1" s="1"/>
  <c r="H1201" i="1"/>
  <c r="G1201" i="1"/>
  <c r="D1201" i="1"/>
  <c r="C1201"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D1190" i="1"/>
  <c r="C1190" i="1"/>
  <c r="H1189" i="1"/>
  <c r="G1189" i="1"/>
  <c r="D1189" i="1"/>
  <c r="C1189" i="1"/>
  <c r="D1188" i="1"/>
  <c r="C1188" i="1"/>
  <c r="H1187" i="1"/>
  <c r="G1187" i="1"/>
  <c r="D1187" i="1"/>
  <c r="C1187" i="1"/>
  <c r="D1186" i="1"/>
  <c r="C1186" i="1"/>
  <c r="G1186" i="1" s="1"/>
  <c r="H1185" i="1"/>
  <c r="G1185" i="1"/>
  <c r="D1185" i="1"/>
  <c r="C1185" i="1"/>
  <c r="D1184" i="1"/>
  <c r="C1184" i="1"/>
  <c r="G1184" i="1" s="1"/>
  <c r="H1183" i="1"/>
  <c r="G1183" i="1"/>
  <c r="D1183" i="1"/>
  <c r="C1183" i="1"/>
  <c r="C1182" i="1"/>
  <c r="H1179" i="1"/>
  <c r="G1179" i="1"/>
  <c r="D1179" i="1"/>
  <c r="C1179" i="1"/>
  <c r="D1178" i="1"/>
  <c r="C1178" i="1"/>
  <c r="G1178" i="1" s="1"/>
  <c r="H1177" i="1"/>
  <c r="G1177" i="1"/>
  <c r="D1177" i="1"/>
  <c r="C1177"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D1168" i="1"/>
  <c r="C1168" i="1"/>
  <c r="G1168" i="1" s="1"/>
  <c r="D1167" i="1"/>
  <c r="C1167" i="1"/>
  <c r="H1167" i="1" s="1"/>
  <c r="D1166" i="1"/>
  <c r="C1166" i="1"/>
  <c r="H1165" i="1"/>
  <c r="G1165" i="1"/>
  <c r="D1165" i="1"/>
  <c r="C1165" i="1"/>
  <c r="D1164" i="1"/>
  <c r="C1164" i="1"/>
  <c r="H1163" i="1"/>
  <c r="G1163" i="1"/>
  <c r="D1163" i="1"/>
  <c r="C1163" i="1"/>
  <c r="D1162" i="1"/>
  <c r="C1162" i="1"/>
  <c r="G1162" i="1" s="1"/>
  <c r="H1161" i="1"/>
  <c r="G1161" i="1"/>
  <c r="D1161" i="1"/>
  <c r="C1161"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D1154" i="1"/>
  <c r="C1154" i="1"/>
  <c r="G1154" i="1" s="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G1146" i="1" s="1"/>
  <c r="H1145" i="1"/>
  <c r="G1145" i="1"/>
  <c r="D1145" i="1"/>
  <c r="C1145" i="1"/>
  <c r="D1144" i="1"/>
  <c r="C1144" i="1"/>
  <c r="G1144" i="1" s="1"/>
  <c r="H1143" i="1"/>
  <c r="G1143" i="1"/>
  <c r="D1143" i="1"/>
  <c r="C1143" i="1"/>
  <c r="H1142" i="1"/>
  <c r="D1142" i="1"/>
  <c r="C1142" i="1"/>
  <c r="G1142" i="1" s="1"/>
  <c r="D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G1132" i="1" s="1"/>
  <c r="H1131" i="1"/>
  <c r="G1131" i="1"/>
  <c r="D1131" i="1"/>
  <c r="C1131"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H1124" i="1"/>
  <c r="D1124" i="1"/>
  <c r="C1124" i="1"/>
  <c r="G1124" i="1" s="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D1116" i="1"/>
  <c r="C1116" i="1"/>
  <c r="G1116" i="1" s="1"/>
  <c r="H1115" i="1"/>
  <c r="G1115" i="1"/>
  <c r="D1115" i="1"/>
  <c r="C1115" i="1"/>
  <c r="D1114" i="1"/>
  <c r="C1114" i="1"/>
  <c r="G1114" i="1" s="1"/>
  <c r="H1113" i="1"/>
  <c r="G1113" i="1"/>
  <c r="D1113" i="1"/>
  <c r="C1113" i="1"/>
  <c r="H1112" i="1"/>
  <c r="D1112" i="1"/>
  <c r="C1112" i="1"/>
  <c r="G1112" i="1" s="1"/>
  <c r="H1111" i="1"/>
  <c r="G1111" i="1"/>
  <c r="D1111" i="1"/>
  <c r="C1111" i="1"/>
  <c r="H1110" i="1"/>
  <c r="D1110" i="1"/>
  <c r="C1110" i="1"/>
  <c r="G1110" i="1" s="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G1100" i="1" s="1"/>
  <c r="H1099" i="1"/>
  <c r="G1099" i="1"/>
  <c r="D1099" i="1"/>
  <c r="C1099" i="1"/>
  <c r="D1098" i="1"/>
  <c r="C1098" i="1"/>
  <c r="G1098" i="1" s="1"/>
  <c r="H1097" i="1"/>
  <c r="G1097" i="1"/>
  <c r="D1097" i="1"/>
  <c r="C1097" i="1"/>
  <c r="H1096" i="1"/>
  <c r="D1096" i="1"/>
  <c r="C1096" i="1"/>
  <c r="G1096" i="1" s="1"/>
  <c r="H1095" i="1"/>
  <c r="G1095" i="1"/>
  <c r="D1095" i="1"/>
  <c r="C1095" i="1"/>
  <c r="H1094" i="1"/>
  <c r="D1094" i="1"/>
  <c r="C1094" i="1"/>
  <c r="G1094" i="1" s="1"/>
  <c r="C1093" i="1"/>
  <c r="D1092" i="1"/>
  <c r="C1092" i="1"/>
  <c r="H1091" i="1"/>
  <c r="G1091" i="1"/>
  <c r="D1091" i="1"/>
  <c r="C1091" i="1"/>
  <c r="D1090" i="1"/>
  <c r="C1090" i="1"/>
  <c r="H1089" i="1"/>
  <c r="G1089" i="1"/>
  <c r="D1089" i="1"/>
  <c r="C1089" i="1"/>
  <c r="D1088" i="1"/>
  <c r="C1088" i="1"/>
  <c r="D1086" i="1"/>
  <c r="C1086" i="1"/>
  <c r="G1086" i="1" s="1"/>
  <c r="H1085" i="1"/>
  <c r="G1085" i="1"/>
  <c r="D1085" i="1"/>
  <c r="C1085" i="1"/>
  <c r="D1084" i="1"/>
  <c r="C1084" i="1"/>
  <c r="G1084" i="1" s="1"/>
  <c r="H1083" i="1"/>
  <c r="G1083" i="1"/>
  <c r="D1083" i="1"/>
  <c r="C1083" i="1"/>
  <c r="H1082" i="1"/>
  <c r="D1082" i="1"/>
  <c r="C1082" i="1"/>
  <c r="G1082" i="1" s="1"/>
  <c r="H1081" i="1"/>
  <c r="G1081" i="1"/>
  <c r="D1081" i="1"/>
  <c r="C1081" i="1"/>
  <c r="H1080" i="1"/>
  <c r="D1080" i="1"/>
  <c r="C1080" i="1"/>
  <c r="G1080" i="1" s="1"/>
  <c r="H1079" i="1"/>
  <c r="G1079" i="1"/>
  <c r="D1079" i="1"/>
  <c r="C1079" i="1"/>
  <c r="D1078" i="1"/>
  <c r="C1078" i="1"/>
  <c r="G1078" i="1" s="1"/>
  <c r="H1077" i="1"/>
  <c r="G1077" i="1"/>
  <c r="D1077" i="1"/>
  <c r="C1077" i="1"/>
  <c r="H1076" i="1"/>
  <c r="D1076" i="1"/>
  <c r="C1076" i="1"/>
  <c r="G1076" i="1" s="1"/>
  <c r="D1075" i="1"/>
  <c r="H1073" i="1"/>
  <c r="G1073" i="1"/>
  <c r="D1073" i="1"/>
  <c r="C1073" i="1"/>
  <c r="D1072" i="1"/>
  <c r="C1072" i="1"/>
  <c r="G1072" i="1" s="1"/>
  <c r="H1071" i="1"/>
  <c r="G1071" i="1"/>
  <c r="D1071" i="1"/>
  <c r="C1071" i="1"/>
  <c r="H1070"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D1064" i="1"/>
  <c r="C1064" i="1"/>
  <c r="G1064" i="1" s="1"/>
  <c r="H1063" i="1"/>
  <c r="G1063" i="1"/>
  <c r="D1063" i="1"/>
  <c r="C1063" i="1"/>
  <c r="D1062" i="1"/>
  <c r="C1062" i="1"/>
  <c r="H1061" i="1"/>
  <c r="G1061" i="1"/>
  <c r="D1061" i="1"/>
  <c r="C1061" i="1"/>
  <c r="D1060" i="1"/>
  <c r="C1060" i="1"/>
  <c r="H1059" i="1"/>
  <c r="G1059" i="1"/>
  <c r="D1059" i="1"/>
  <c r="C1059" i="1"/>
  <c r="D1058" i="1"/>
  <c r="C1058" i="1"/>
  <c r="G1058" i="1" s="1"/>
  <c r="H1057" i="1"/>
  <c r="G1057" i="1"/>
  <c r="D1057" i="1"/>
  <c r="C1057" i="1"/>
  <c r="D1056" i="1"/>
  <c r="C1056" i="1"/>
  <c r="G1056" i="1" s="1"/>
  <c r="H1055" i="1"/>
  <c r="G1055" i="1"/>
  <c r="D1055" i="1"/>
  <c r="C1055" i="1"/>
  <c r="H1054" i="1"/>
  <c r="D1054" i="1"/>
  <c r="C1054" i="1"/>
  <c r="G1054" i="1" s="1"/>
  <c r="H1053" i="1"/>
  <c r="G1053" i="1"/>
  <c r="D1053" i="1"/>
  <c r="C1053" i="1"/>
  <c r="H1052" i="1"/>
  <c r="D1052" i="1"/>
  <c r="C1052" i="1"/>
  <c r="G1052" i="1" s="1"/>
  <c r="H1051" i="1"/>
  <c r="G1051" i="1"/>
  <c r="D1051" i="1"/>
  <c r="C1051" i="1"/>
  <c r="D1050" i="1"/>
  <c r="C1050" i="1"/>
  <c r="G1050" i="1" s="1"/>
  <c r="H1049" i="1"/>
  <c r="G1049" i="1"/>
  <c r="D1049" i="1"/>
  <c r="C1049" i="1"/>
  <c r="D1048" i="1"/>
  <c r="C1048" i="1"/>
  <c r="G1048" i="1" s="1"/>
  <c r="H1047" i="1"/>
  <c r="G1047" i="1"/>
  <c r="D1047" i="1"/>
  <c r="C1047" i="1"/>
  <c r="D1046" i="1"/>
  <c r="C1046" i="1"/>
  <c r="H1045" i="1"/>
  <c r="G1045" i="1"/>
  <c r="D1045" i="1"/>
  <c r="C1045" i="1"/>
  <c r="D1044" i="1"/>
  <c r="C1044" i="1"/>
  <c r="H1043" i="1"/>
  <c r="G1043" i="1"/>
  <c r="D1043" i="1"/>
  <c r="C1043" i="1"/>
  <c r="D1042" i="1"/>
  <c r="C1042" i="1"/>
  <c r="G1042" i="1" s="1"/>
  <c r="H1041" i="1"/>
  <c r="G1041" i="1"/>
  <c r="D1041" i="1"/>
  <c r="C1041"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D1032" i="1"/>
  <c r="C1032" i="1"/>
  <c r="G1032" i="1" s="1"/>
  <c r="H1031" i="1"/>
  <c r="G1031" i="1"/>
  <c r="D1031" i="1"/>
  <c r="C1031" i="1"/>
  <c r="D1030" i="1"/>
  <c r="C1030" i="1"/>
  <c r="H1029" i="1"/>
  <c r="G1029" i="1"/>
  <c r="D1029" i="1"/>
  <c r="C1029" i="1"/>
  <c r="D1028" i="1"/>
  <c r="C1028" i="1"/>
  <c r="H1027" i="1"/>
  <c r="G1027" i="1"/>
  <c r="D1027" i="1"/>
  <c r="C1027" i="1"/>
  <c r="D1026" i="1"/>
  <c r="C1026" i="1"/>
  <c r="G1026" i="1" s="1"/>
  <c r="H1025" i="1"/>
  <c r="G1025" i="1"/>
  <c r="D1025" i="1"/>
  <c r="C1025" i="1"/>
  <c r="D1024" i="1"/>
  <c r="C1024" i="1"/>
  <c r="G1024" i="1" s="1"/>
  <c r="H1023" i="1"/>
  <c r="G1023" i="1"/>
  <c r="D1023" i="1"/>
  <c r="C1023" i="1"/>
  <c r="H1022" i="1"/>
  <c r="D1022" i="1"/>
  <c r="C1022" i="1"/>
  <c r="G1022" i="1" s="1"/>
  <c r="H1021" i="1"/>
  <c r="G1021" i="1"/>
  <c r="D1021" i="1"/>
  <c r="C1021" i="1"/>
  <c r="H1020" i="1"/>
  <c r="D1020" i="1"/>
  <c r="C1020" i="1"/>
  <c r="G1020" i="1" s="1"/>
  <c r="H1019" i="1"/>
  <c r="G1019" i="1"/>
  <c r="D1019" i="1"/>
  <c r="C1019" i="1"/>
  <c r="D1018" i="1"/>
  <c r="C1018" i="1"/>
  <c r="G1018" i="1" s="1"/>
  <c r="D1017" i="1"/>
  <c r="D1016" i="1"/>
  <c r="C1016" i="1"/>
  <c r="H1015" i="1"/>
  <c r="G1015" i="1"/>
  <c r="D1015" i="1"/>
  <c r="C1015" i="1"/>
  <c r="D1014" i="1"/>
  <c r="C1014" i="1"/>
  <c r="H1013" i="1"/>
  <c r="G1013" i="1"/>
  <c r="D1013" i="1"/>
  <c r="C1013" i="1"/>
  <c r="D1012" i="1"/>
  <c r="H1010" i="1"/>
  <c r="D1010" i="1"/>
  <c r="C1010" i="1"/>
  <c r="G1010" i="1" s="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G1000" i="1" s="1"/>
  <c r="H999" i="1"/>
  <c r="G999" i="1"/>
  <c r="D999" i="1"/>
  <c r="C999" i="1"/>
  <c r="D998" i="1"/>
  <c r="C998" i="1"/>
  <c r="G998" i="1" s="1"/>
  <c r="H997" i="1"/>
  <c r="G997" i="1"/>
  <c r="D997" i="1"/>
  <c r="C997" i="1"/>
  <c r="H996" i="1"/>
  <c r="D996" i="1"/>
  <c r="C996" i="1"/>
  <c r="G996" i="1" s="1"/>
  <c r="H995" i="1"/>
  <c r="G995" i="1"/>
  <c r="D995" i="1"/>
  <c r="C995" i="1"/>
  <c r="H994" i="1"/>
  <c r="D994" i="1"/>
  <c r="C994" i="1"/>
  <c r="G994" i="1" s="1"/>
  <c r="H993" i="1"/>
  <c r="G993" i="1"/>
  <c r="D993" i="1"/>
  <c r="C993" i="1"/>
  <c r="H992" i="1"/>
  <c r="D992" i="1"/>
  <c r="C992" i="1"/>
  <c r="G992" i="1" s="1"/>
  <c r="H991" i="1"/>
  <c r="G991" i="1"/>
  <c r="D991" i="1"/>
  <c r="C991" i="1"/>
  <c r="H990" i="1"/>
  <c r="D990" i="1"/>
  <c r="C990" i="1"/>
  <c r="G990" i="1" s="1"/>
  <c r="H989" i="1"/>
  <c r="G989" i="1"/>
  <c r="D989" i="1"/>
  <c r="C989" i="1"/>
  <c r="D988" i="1"/>
  <c r="C988" i="1"/>
  <c r="H987" i="1"/>
  <c r="G987" i="1"/>
  <c r="D987" i="1"/>
  <c r="C987" i="1"/>
  <c r="D986" i="1"/>
  <c r="C986" i="1"/>
  <c r="H985" i="1"/>
  <c r="G985" i="1"/>
  <c r="D985" i="1"/>
  <c r="C985" i="1"/>
  <c r="D984" i="1"/>
  <c r="C984" i="1"/>
  <c r="G984" i="1" s="1"/>
  <c r="H983" i="1"/>
  <c r="G983" i="1"/>
  <c r="D983" i="1"/>
  <c r="C983" i="1"/>
  <c r="D982" i="1"/>
  <c r="C982" i="1"/>
  <c r="G982" i="1" s="1"/>
  <c r="H981" i="1"/>
  <c r="G981" i="1"/>
  <c r="D981" i="1"/>
  <c r="C981" i="1"/>
  <c r="H980" i="1"/>
  <c r="D980" i="1"/>
  <c r="C980" i="1"/>
  <c r="G980" i="1" s="1"/>
  <c r="H979" i="1"/>
  <c r="G979" i="1"/>
  <c r="D979" i="1"/>
  <c r="C979" i="1"/>
  <c r="H978" i="1"/>
  <c r="D978" i="1"/>
  <c r="C978" i="1"/>
  <c r="G978" i="1" s="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G968" i="1" s="1"/>
  <c r="H967" i="1"/>
  <c r="G967" i="1"/>
  <c r="D967" i="1"/>
  <c r="C967" i="1"/>
  <c r="D966" i="1"/>
  <c r="C966" i="1"/>
  <c r="G966" i="1" s="1"/>
  <c r="H965" i="1"/>
  <c r="G965" i="1"/>
  <c r="D965" i="1"/>
  <c r="C965" i="1"/>
  <c r="H964" i="1"/>
  <c r="D964" i="1"/>
  <c r="C964" i="1"/>
  <c r="G964" i="1" s="1"/>
  <c r="H963" i="1"/>
  <c r="G963" i="1"/>
  <c r="D963" i="1"/>
  <c r="C963" i="1"/>
  <c r="H962" i="1"/>
  <c r="D962" i="1"/>
  <c r="C962" i="1"/>
  <c r="G962" i="1" s="1"/>
  <c r="H961" i="1"/>
  <c r="G961" i="1"/>
  <c r="D961" i="1"/>
  <c r="C961" i="1"/>
  <c r="H960" i="1"/>
  <c r="D960" i="1"/>
  <c r="C960" i="1"/>
  <c r="G960" i="1" s="1"/>
  <c r="H959" i="1"/>
  <c r="G959" i="1"/>
  <c r="D959" i="1"/>
  <c r="C959" i="1"/>
  <c r="H958" i="1"/>
  <c r="D958" i="1"/>
  <c r="C958" i="1"/>
  <c r="G958" i="1" s="1"/>
  <c r="H957" i="1"/>
  <c r="G957" i="1"/>
  <c r="D957" i="1"/>
  <c r="C957" i="1"/>
  <c r="D956" i="1"/>
  <c r="C956" i="1"/>
  <c r="H956" i="1" s="1"/>
  <c r="H955" i="1"/>
  <c r="G955" i="1"/>
  <c r="D955" i="1"/>
  <c r="C955" i="1"/>
  <c r="D954" i="1"/>
  <c r="C954" i="1"/>
  <c r="H954" i="1" s="1"/>
  <c r="H953" i="1"/>
  <c r="G953" i="1"/>
  <c r="D953" i="1"/>
  <c r="C953" i="1"/>
  <c r="D952" i="1"/>
  <c r="C952" i="1"/>
  <c r="H951" i="1"/>
  <c r="G951" i="1"/>
  <c r="D951" i="1"/>
  <c r="C951" i="1"/>
  <c r="D950" i="1"/>
  <c r="C950" i="1"/>
  <c r="H949" i="1"/>
  <c r="G949" i="1"/>
  <c r="D949" i="1"/>
  <c r="C949"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D940" i="1"/>
  <c r="C940" i="1"/>
  <c r="H940" i="1" s="1"/>
  <c r="H939" i="1"/>
  <c r="G939" i="1"/>
  <c r="D939" i="1"/>
  <c r="C939" i="1"/>
  <c r="D938" i="1"/>
  <c r="C938" i="1"/>
  <c r="H938" i="1" s="1"/>
  <c r="H937" i="1"/>
  <c r="G937" i="1"/>
  <c r="D937" i="1"/>
  <c r="C937" i="1"/>
  <c r="D936" i="1"/>
  <c r="C936" i="1"/>
  <c r="H935" i="1"/>
  <c r="G935" i="1"/>
  <c r="D935" i="1"/>
  <c r="C935" i="1"/>
  <c r="D934" i="1"/>
  <c r="C934" i="1"/>
  <c r="H933" i="1"/>
  <c r="G933" i="1"/>
  <c r="D933" i="1"/>
  <c r="C933"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D920" i="1"/>
  <c r="C920" i="1"/>
  <c r="H919" i="1"/>
  <c r="G919" i="1"/>
  <c r="D919" i="1"/>
  <c r="C919" i="1"/>
  <c r="D918" i="1"/>
  <c r="C918" i="1"/>
  <c r="H917" i="1"/>
  <c r="G917" i="1"/>
  <c r="D917" i="1"/>
  <c r="C917"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D908" i="1"/>
  <c r="C908" i="1"/>
  <c r="H908" i="1" s="1"/>
  <c r="H907" i="1"/>
  <c r="G907" i="1"/>
  <c r="D907" i="1"/>
  <c r="C907" i="1"/>
  <c r="D906" i="1"/>
  <c r="C906" i="1"/>
  <c r="H906" i="1" s="1"/>
  <c r="H905" i="1"/>
  <c r="G905" i="1"/>
  <c r="D905" i="1"/>
  <c r="C905" i="1"/>
  <c r="D904" i="1"/>
  <c r="C904" i="1"/>
  <c r="H903" i="1"/>
  <c r="G903" i="1"/>
  <c r="D903" i="1"/>
  <c r="C903" i="1"/>
  <c r="D902" i="1"/>
  <c r="C902" i="1"/>
  <c r="H901" i="1"/>
  <c r="G901" i="1"/>
  <c r="D901" i="1"/>
  <c r="C901"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D892" i="1"/>
  <c r="C892" i="1"/>
  <c r="H892" i="1" s="1"/>
  <c r="H891" i="1"/>
  <c r="G891" i="1"/>
  <c r="D891" i="1"/>
  <c r="C891" i="1"/>
  <c r="D890" i="1"/>
  <c r="C890" i="1"/>
  <c r="H890" i="1" s="1"/>
  <c r="H889" i="1"/>
  <c r="G889" i="1"/>
  <c r="D889" i="1"/>
  <c r="C889" i="1"/>
  <c r="D888" i="1"/>
  <c r="C888" i="1"/>
  <c r="H887" i="1"/>
  <c r="G887" i="1"/>
  <c r="D887" i="1"/>
  <c r="C887" i="1"/>
  <c r="D886" i="1"/>
  <c r="C886" i="1"/>
  <c r="H885" i="1"/>
  <c r="G885" i="1"/>
  <c r="D885" i="1"/>
  <c r="C885"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D874" i="1"/>
  <c r="C874" i="1"/>
  <c r="H874" i="1" s="1"/>
  <c r="H873" i="1"/>
  <c r="G873" i="1"/>
  <c r="D873" i="1"/>
  <c r="C873" i="1"/>
  <c r="D872" i="1"/>
  <c r="C872" i="1"/>
  <c r="H871" i="1"/>
  <c r="G871" i="1"/>
  <c r="D871" i="1"/>
  <c r="C871" i="1"/>
  <c r="D870" i="1"/>
  <c r="C870" i="1"/>
  <c r="H869" i="1"/>
  <c r="G869" i="1"/>
  <c r="D869" i="1"/>
  <c r="C869"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D860" i="1"/>
  <c r="C860" i="1"/>
  <c r="H860" i="1" s="1"/>
  <c r="H859" i="1"/>
  <c r="G859" i="1"/>
  <c r="D859" i="1"/>
  <c r="C859" i="1"/>
  <c r="D858" i="1"/>
  <c r="C858" i="1"/>
  <c r="H858" i="1" s="1"/>
  <c r="H857" i="1"/>
  <c r="G857" i="1"/>
  <c r="D857" i="1"/>
  <c r="C857" i="1"/>
  <c r="D856" i="1"/>
  <c r="C856" i="1"/>
  <c r="H855" i="1"/>
  <c r="G855" i="1"/>
  <c r="D855" i="1"/>
  <c r="C855" i="1"/>
  <c r="D854" i="1"/>
  <c r="C854" i="1"/>
  <c r="H853" i="1"/>
  <c r="G853" i="1"/>
  <c r="D853" i="1"/>
  <c r="C853"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D844" i="1"/>
  <c r="C844" i="1"/>
  <c r="H844" i="1" s="1"/>
  <c r="H843" i="1"/>
  <c r="G843" i="1"/>
  <c r="D843" i="1"/>
  <c r="C843" i="1"/>
  <c r="H842" i="1"/>
  <c r="D842" i="1"/>
  <c r="C842" i="1"/>
  <c r="G842" i="1" s="1"/>
  <c r="H841" i="1"/>
  <c r="G841" i="1"/>
  <c r="D841" i="1"/>
  <c r="C841" i="1"/>
  <c r="H840" i="1"/>
  <c r="D840" i="1"/>
  <c r="C840" i="1"/>
  <c r="G840" i="1" s="1"/>
  <c r="H839" i="1"/>
  <c r="G839" i="1"/>
  <c r="D839" i="1"/>
  <c r="C839" i="1"/>
  <c r="H838" i="1"/>
  <c r="D838" i="1"/>
  <c r="C838" i="1"/>
  <c r="G838" i="1" s="1"/>
  <c r="H837" i="1"/>
  <c r="G837" i="1"/>
  <c r="D837" i="1"/>
  <c r="C837" i="1"/>
  <c r="H836" i="1"/>
  <c r="D836" i="1"/>
  <c r="C836" i="1"/>
  <c r="G836" i="1" s="1"/>
  <c r="H835" i="1"/>
  <c r="G835" i="1"/>
  <c r="D835" i="1"/>
  <c r="C835" i="1"/>
  <c r="H834" i="1"/>
  <c r="D834" i="1"/>
  <c r="C834" i="1"/>
  <c r="G834" i="1" s="1"/>
  <c r="H833" i="1"/>
  <c r="G833" i="1"/>
  <c r="D833" i="1"/>
  <c r="C833" i="1"/>
  <c r="H832" i="1"/>
  <c r="D832" i="1"/>
  <c r="C832" i="1"/>
  <c r="G832" i="1" s="1"/>
  <c r="H831" i="1"/>
  <c r="G831" i="1"/>
  <c r="D831" i="1"/>
  <c r="C831" i="1"/>
  <c r="H830" i="1"/>
  <c r="D830" i="1"/>
  <c r="C830" i="1"/>
  <c r="G830" i="1" s="1"/>
  <c r="H829" i="1"/>
  <c r="G829" i="1"/>
  <c r="D829" i="1"/>
  <c r="C829" i="1"/>
  <c r="H828" i="1"/>
  <c r="D828" i="1"/>
  <c r="C828" i="1"/>
  <c r="G828" i="1" s="1"/>
  <c r="H827" i="1"/>
  <c r="G827" i="1"/>
  <c r="D827" i="1"/>
  <c r="C827" i="1"/>
  <c r="H826" i="1"/>
  <c r="D826" i="1"/>
  <c r="C826" i="1"/>
  <c r="G826" i="1" s="1"/>
  <c r="H825" i="1"/>
  <c r="G825" i="1"/>
  <c r="D825" i="1"/>
  <c r="C825" i="1"/>
  <c r="H824" i="1"/>
  <c r="D824" i="1"/>
  <c r="C824" i="1"/>
  <c r="G824" i="1" s="1"/>
  <c r="H823" i="1"/>
  <c r="G823" i="1"/>
  <c r="D823" i="1"/>
  <c r="C823" i="1"/>
  <c r="H822" i="1"/>
  <c r="D822" i="1"/>
  <c r="C822" i="1"/>
  <c r="G822" i="1" s="1"/>
  <c r="H821" i="1"/>
  <c r="G821" i="1"/>
  <c r="D821" i="1"/>
  <c r="C821" i="1"/>
  <c r="H820" i="1"/>
  <c r="D820" i="1"/>
  <c r="C820" i="1"/>
  <c r="G820" i="1" s="1"/>
  <c r="H819" i="1"/>
  <c r="G819" i="1"/>
  <c r="D819" i="1"/>
  <c r="C819" i="1"/>
  <c r="H818" i="1"/>
  <c r="D818" i="1"/>
  <c r="C818" i="1"/>
  <c r="G818" i="1" s="1"/>
  <c r="H817" i="1"/>
  <c r="G817" i="1"/>
  <c r="D817" i="1"/>
  <c r="C817" i="1"/>
  <c r="H816" i="1"/>
  <c r="D816" i="1"/>
  <c r="C816" i="1"/>
  <c r="G816" i="1" s="1"/>
  <c r="H815" i="1"/>
  <c r="G815" i="1"/>
  <c r="D815" i="1"/>
  <c r="C815" i="1"/>
  <c r="H814" i="1"/>
  <c r="D814" i="1"/>
  <c r="C814" i="1"/>
  <c r="G814" i="1" s="1"/>
  <c r="H813" i="1"/>
  <c r="G813" i="1"/>
  <c r="D813" i="1"/>
  <c r="C813" i="1"/>
  <c r="H812" i="1"/>
  <c r="D812" i="1"/>
  <c r="C812" i="1"/>
  <c r="G812" i="1" s="1"/>
  <c r="H811" i="1"/>
  <c r="G811" i="1"/>
  <c r="D811" i="1"/>
  <c r="C811" i="1"/>
  <c r="H810" i="1"/>
  <c r="D810" i="1"/>
  <c r="C810" i="1"/>
  <c r="G810" i="1" s="1"/>
  <c r="H809" i="1"/>
  <c r="G809" i="1"/>
  <c r="D809" i="1"/>
  <c r="C809" i="1"/>
  <c r="H808" i="1"/>
  <c r="D808" i="1"/>
  <c r="C808" i="1"/>
  <c r="G808" i="1" s="1"/>
  <c r="H807" i="1"/>
  <c r="G807" i="1"/>
  <c r="D807" i="1"/>
  <c r="C807" i="1"/>
  <c r="H806" i="1"/>
  <c r="D806" i="1"/>
  <c r="C806" i="1"/>
  <c r="G806" i="1" s="1"/>
  <c r="H805" i="1"/>
  <c r="G805" i="1"/>
  <c r="D805" i="1"/>
  <c r="C805" i="1"/>
  <c r="H804" i="1"/>
  <c r="D804" i="1"/>
  <c r="C804" i="1"/>
  <c r="G804" i="1" s="1"/>
  <c r="H803" i="1"/>
  <c r="G803" i="1"/>
  <c r="D803" i="1"/>
  <c r="C803" i="1"/>
  <c r="H802" i="1"/>
  <c r="D802" i="1"/>
  <c r="C802" i="1"/>
  <c r="G802" i="1" s="1"/>
  <c r="H801" i="1"/>
  <c r="G801" i="1"/>
  <c r="D801" i="1"/>
  <c r="C801" i="1"/>
  <c r="H800" i="1"/>
  <c r="D800" i="1"/>
  <c r="C800" i="1"/>
  <c r="G800" i="1" s="1"/>
  <c r="H799" i="1"/>
  <c r="G799" i="1"/>
  <c r="D799" i="1"/>
  <c r="C799" i="1"/>
  <c r="H798" i="1"/>
  <c r="D798" i="1"/>
  <c r="C798" i="1"/>
  <c r="G798" i="1" s="1"/>
  <c r="H797" i="1"/>
  <c r="G797" i="1"/>
  <c r="D797" i="1"/>
  <c r="C797" i="1"/>
  <c r="H796" i="1"/>
  <c r="D796" i="1"/>
  <c r="C796" i="1"/>
  <c r="G796" i="1" s="1"/>
  <c r="H795" i="1"/>
  <c r="G795" i="1"/>
  <c r="D795" i="1"/>
  <c r="C795" i="1"/>
  <c r="H794" i="1"/>
  <c r="D794" i="1"/>
  <c r="C794" i="1"/>
  <c r="G794" i="1" s="1"/>
  <c r="H793" i="1"/>
  <c r="G793" i="1"/>
  <c r="D793" i="1"/>
  <c r="C793" i="1"/>
  <c r="H792" i="1"/>
  <c r="D792" i="1"/>
  <c r="C792" i="1"/>
  <c r="G792" i="1" s="1"/>
  <c r="H791" i="1"/>
  <c r="G791" i="1"/>
  <c r="D791" i="1"/>
  <c r="C791" i="1"/>
  <c r="H790" i="1"/>
  <c r="D790" i="1"/>
  <c r="C790" i="1"/>
  <c r="G790" i="1" s="1"/>
  <c r="H789" i="1"/>
  <c r="G789" i="1"/>
  <c r="D789" i="1"/>
  <c r="C789" i="1"/>
  <c r="H788" i="1"/>
  <c r="D788" i="1"/>
  <c r="C788" i="1"/>
  <c r="G788" i="1" s="1"/>
  <c r="H787" i="1"/>
  <c r="G787" i="1"/>
  <c r="D787" i="1"/>
  <c r="C787" i="1"/>
  <c r="H786" i="1"/>
  <c r="D786" i="1"/>
  <c r="C786" i="1"/>
  <c r="G786" i="1" s="1"/>
  <c r="H785" i="1"/>
  <c r="G785" i="1"/>
  <c r="D785" i="1"/>
  <c r="C785" i="1"/>
  <c r="H784" i="1"/>
  <c r="D784" i="1"/>
  <c r="C784" i="1"/>
  <c r="G784" i="1" s="1"/>
  <c r="H783" i="1"/>
  <c r="G783" i="1"/>
  <c r="D783" i="1"/>
  <c r="C783" i="1"/>
  <c r="H782" i="1"/>
  <c r="D782" i="1"/>
  <c r="C782" i="1"/>
  <c r="G782" i="1" s="1"/>
  <c r="H781" i="1"/>
  <c r="G781" i="1"/>
  <c r="D781" i="1"/>
  <c r="C781" i="1"/>
  <c r="H780" i="1"/>
  <c r="D780" i="1"/>
  <c r="C780" i="1"/>
  <c r="G780" i="1" s="1"/>
  <c r="H779" i="1"/>
  <c r="G779" i="1"/>
  <c r="D779" i="1"/>
  <c r="C779" i="1"/>
  <c r="H778" i="1"/>
  <c r="D778" i="1"/>
  <c r="C778" i="1"/>
  <c r="G778" i="1" s="1"/>
  <c r="H777" i="1"/>
  <c r="G777" i="1"/>
  <c r="D777" i="1"/>
  <c r="C777" i="1"/>
  <c r="H776" i="1"/>
  <c r="D776" i="1"/>
  <c r="C776" i="1"/>
  <c r="G776" i="1" s="1"/>
  <c r="H775" i="1"/>
  <c r="G775" i="1"/>
  <c r="D775" i="1"/>
  <c r="C775" i="1"/>
  <c r="H774" i="1"/>
  <c r="D774" i="1"/>
  <c r="C774" i="1"/>
  <c r="G774" i="1" s="1"/>
  <c r="H773" i="1"/>
  <c r="G773" i="1"/>
  <c r="D773" i="1"/>
  <c r="C773" i="1"/>
  <c r="H772" i="1"/>
  <c r="D772" i="1"/>
  <c r="C772" i="1"/>
  <c r="G772" i="1" s="1"/>
  <c r="H771" i="1"/>
  <c r="G771" i="1"/>
  <c r="D771" i="1"/>
  <c r="C771" i="1"/>
  <c r="H770" i="1"/>
  <c r="D770" i="1"/>
  <c r="C770" i="1"/>
  <c r="G770" i="1" s="1"/>
  <c r="H769" i="1"/>
  <c r="G769" i="1"/>
  <c r="D769" i="1"/>
  <c r="C769" i="1"/>
  <c r="H768" i="1"/>
  <c r="D768" i="1"/>
  <c r="C768" i="1"/>
  <c r="G768" i="1" s="1"/>
  <c r="H767" i="1"/>
  <c r="G767" i="1"/>
  <c r="D767" i="1"/>
  <c r="C767" i="1"/>
  <c r="H766" i="1"/>
  <c r="D766" i="1"/>
  <c r="C766" i="1"/>
  <c r="G766" i="1" s="1"/>
  <c r="H765" i="1"/>
  <c r="G765" i="1"/>
  <c r="D765" i="1"/>
  <c r="C765" i="1"/>
  <c r="H764" i="1"/>
  <c r="D764" i="1"/>
  <c r="C764" i="1"/>
  <c r="G764" i="1" s="1"/>
  <c r="H763" i="1"/>
  <c r="G763" i="1"/>
  <c r="D763" i="1"/>
  <c r="C763" i="1"/>
  <c r="H762" i="1"/>
  <c r="D762" i="1"/>
  <c r="C762" i="1"/>
  <c r="G762" i="1" s="1"/>
  <c r="H761" i="1"/>
  <c r="G761" i="1"/>
  <c r="D761" i="1"/>
  <c r="C761" i="1"/>
  <c r="H760" i="1"/>
  <c r="D760" i="1"/>
  <c r="C760" i="1"/>
  <c r="G760" i="1" s="1"/>
  <c r="H759" i="1"/>
  <c r="G759" i="1"/>
  <c r="D759" i="1"/>
  <c r="C759" i="1"/>
  <c r="H758" i="1"/>
  <c r="D758" i="1"/>
  <c r="C758" i="1"/>
  <c r="G758" i="1" s="1"/>
  <c r="H757" i="1"/>
  <c r="G757" i="1"/>
  <c r="D757" i="1"/>
  <c r="C757" i="1"/>
  <c r="H756" i="1"/>
  <c r="D756" i="1"/>
  <c r="C756" i="1"/>
  <c r="G756" i="1" s="1"/>
  <c r="H755" i="1"/>
  <c r="G755" i="1"/>
  <c r="D755" i="1"/>
  <c r="C755" i="1"/>
  <c r="H754" i="1"/>
  <c r="D754" i="1"/>
  <c r="C754" i="1"/>
  <c r="G754" i="1" s="1"/>
  <c r="H753" i="1"/>
  <c r="G753" i="1"/>
  <c r="D753" i="1"/>
  <c r="C753" i="1"/>
  <c r="H752" i="1"/>
  <c r="D752" i="1"/>
  <c r="C752" i="1"/>
  <c r="G752" i="1" s="1"/>
  <c r="H751" i="1"/>
  <c r="G751" i="1"/>
  <c r="D751" i="1"/>
  <c r="C751" i="1"/>
  <c r="H750" i="1"/>
  <c r="D750" i="1"/>
  <c r="C750" i="1"/>
  <c r="G750" i="1" s="1"/>
  <c r="H749" i="1"/>
  <c r="G749" i="1"/>
  <c r="D749" i="1"/>
  <c r="C749" i="1"/>
  <c r="H748" i="1"/>
  <c r="D748" i="1"/>
  <c r="C748" i="1"/>
  <c r="G748" i="1" s="1"/>
  <c r="H747" i="1"/>
  <c r="G747" i="1"/>
  <c r="D747" i="1"/>
  <c r="C747" i="1"/>
  <c r="H746" i="1"/>
  <c r="D746" i="1"/>
  <c r="C746" i="1"/>
  <c r="G746" i="1" s="1"/>
  <c r="H745" i="1"/>
  <c r="G745" i="1"/>
  <c r="D745" i="1"/>
  <c r="C745" i="1"/>
  <c r="H744" i="1"/>
  <c r="D744" i="1"/>
  <c r="C744" i="1"/>
  <c r="G744" i="1" s="1"/>
  <c r="H743" i="1"/>
  <c r="G743" i="1"/>
  <c r="D743" i="1"/>
  <c r="C743" i="1"/>
  <c r="H742" i="1"/>
  <c r="D742" i="1"/>
  <c r="C742" i="1"/>
  <c r="G742" i="1" s="1"/>
  <c r="H741" i="1"/>
  <c r="G741" i="1"/>
  <c r="D741" i="1"/>
  <c r="C741" i="1"/>
  <c r="H740" i="1"/>
  <c r="D740" i="1"/>
  <c r="C740" i="1"/>
  <c r="G740" i="1" s="1"/>
  <c r="H739" i="1"/>
  <c r="G739" i="1"/>
  <c r="D739" i="1"/>
  <c r="C739" i="1"/>
  <c r="H738" i="1"/>
  <c r="D738" i="1"/>
  <c r="C738" i="1"/>
  <c r="G738" i="1" s="1"/>
  <c r="H737" i="1"/>
  <c r="G737" i="1"/>
  <c r="D737" i="1"/>
  <c r="C737" i="1"/>
  <c r="H736" i="1"/>
  <c r="D736" i="1"/>
  <c r="C736" i="1"/>
  <c r="G736" i="1" s="1"/>
  <c r="H735" i="1"/>
  <c r="G735" i="1"/>
  <c r="D735" i="1"/>
  <c r="C735" i="1"/>
  <c r="H734" i="1"/>
  <c r="D734" i="1"/>
  <c r="C734" i="1"/>
  <c r="G734" i="1" s="1"/>
  <c r="H733" i="1"/>
  <c r="G733" i="1"/>
  <c r="D733" i="1"/>
  <c r="C733" i="1"/>
  <c r="H732" i="1"/>
  <c r="D732" i="1"/>
  <c r="C732" i="1"/>
  <c r="G732" i="1" s="1"/>
  <c r="H731" i="1"/>
  <c r="G731" i="1"/>
  <c r="D731" i="1"/>
  <c r="C731" i="1"/>
  <c r="H730" i="1"/>
  <c r="D730" i="1"/>
  <c r="C730" i="1"/>
  <c r="G730" i="1" s="1"/>
  <c r="H729" i="1"/>
  <c r="G729" i="1"/>
  <c r="D729" i="1"/>
  <c r="C729" i="1"/>
  <c r="H728" i="1"/>
  <c r="D728" i="1"/>
  <c r="C728" i="1"/>
  <c r="G728" i="1" s="1"/>
  <c r="H727" i="1"/>
  <c r="G727" i="1"/>
  <c r="D727" i="1"/>
  <c r="C727" i="1"/>
  <c r="H726" i="1"/>
  <c r="D726" i="1"/>
  <c r="C726" i="1"/>
  <c r="G726" i="1" s="1"/>
  <c r="H725" i="1"/>
  <c r="G725" i="1"/>
  <c r="D725" i="1"/>
  <c r="C725" i="1"/>
  <c r="H724" i="1"/>
  <c r="D724" i="1"/>
  <c r="C724" i="1"/>
  <c r="G724" i="1" s="1"/>
  <c r="H723" i="1"/>
  <c r="G723" i="1"/>
  <c r="D723" i="1"/>
  <c r="C723" i="1"/>
  <c r="H722" i="1"/>
  <c r="D722" i="1"/>
  <c r="C722" i="1"/>
  <c r="G722" i="1" s="1"/>
  <c r="H721" i="1"/>
  <c r="G721" i="1"/>
  <c r="D721" i="1"/>
  <c r="C721" i="1"/>
  <c r="H720" i="1"/>
  <c r="D720" i="1"/>
  <c r="C720" i="1"/>
  <c r="G720" i="1" s="1"/>
  <c r="H719" i="1"/>
  <c r="G719" i="1"/>
  <c r="D719" i="1"/>
  <c r="C719" i="1"/>
  <c r="H718" i="1"/>
  <c r="D718" i="1"/>
  <c r="C718" i="1"/>
  <c r="G718" i="1" s="1"/>
  <c r="H717" i="1"/>
  <c r="G717" i="1"/>
  <c r="D717" i="1"/>
  <c r="C717" i="1"/>
  <c r="H716" i="1"/>
  <c r="D716" i="1"/>
  <c r="C716" i="1"/>
  <c r="G716" i="1" s="1"/>
  <c r="H715" i="1"/>
  <c r="G715" i="1"/>
  <c r="D715" i="1"/>
  <c r="C715" i="1"/>
  <c r="H714" i="1"/>
  <c r="D714" i="1"/>
  <c r="C714" i="1"/>
  <c r="G714" i="1" s="1"/>
  <c r="H713" i="1"/>
  <c r="G713" i="1"/>
  <c r="D713" i="1"/>
  <c r="C713" i="1"/>
  <c r="H712" i="1"/>
  <c r="D712" i="1"/>
  <c r="C712" i="1"/>
  <c r="G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H705" i="1"/>
  <c r="G705" i="1"/>
  <c r="D705" i="1"/>
  <c r="C705" i="1"/>
  <c r="H704" i="1"/>
  <c r="D704" i="1"/>
  <c r="C704" i="1"/>
  <c r="G704" i="1" s="1"/>
  <c r="H703" i="1"/>
  <c r="G703" i="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H662"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H653" i="1"/>
  <c r="G653" i="1"/>
  <c r="D653" i="1"/>
  <c r="C653" i="1"/>
  <c r="H652" i="1"/>
  <c r="D652" i="1"/>
  <c r="C652" i="1"/>
  <c r="G652" i="1" s="1"/>
  <c r="H651" i="1"/>
  <c r="G651" i="1"/>
  <c r="D651" i="1"/>
  <c r="C651" i="1"/>
  <c r="H650" i="1"/>
  <c r="D650" i="1"/>
  <c r="C650" i="1"/>
  <c r="G650" i="1" s="1"/>
  <c r="H649" i="1"/>
  <c r="G649" i="1"/>
  <c r="D649" i="1"/>
  <c r="C649" i="1"/>
  <c r="H648" i="1"/>
  <c r="D648" i="1"/>
  <c r="C648" i="1"/>
  <c r="G648" i="1" s="1"/>
  <c r="H647" i="1"/>
  <c r="G647" i="1"/>
  <c r="D647" i="1"/>
  <c r="C647" i="1"/>
  <c r="H646" i="1"/>
  <c r="D646" i="1"/>
  <c r="C646" i="1"/>
  <c r="G646" i="1" s="1"/>
  <c r="H645" i="1"/>
  <c r="G645" i="1"/>
  <c r="D645" i="1"/>
  <c r="C645"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D564" i="1"/>
  <c r="C564" i="1"/>
  <c r="G564" i="1" s="1"/>
  <c r="H563" i="1"/>
  <c r="G563" i="1"/>
  <c r="D563" i="1"/>
  <c r="C563" i="1"/>
  <c r="D562" i="1"/>
  <c r="C562" i="1"/>
  <c r="G562" i="1" s="1"/>
  <c r="H561" i="1"/>
  <c r="G561" i="1"/>
  <c r="D561" i="1"/>
  <c r="C561" i="1"/>
  <c r="D560" i="1"/>
  <c r="C560" i="1"/>
  <c r="G560" i="1" s="1"/>
  <c r="H559" i="1"/>
  <c r="G559" i="1"/>
  <c r="D559" i="1"/>
  <c r="C559" i="1"/>
  <c r="D558" i="1"/>
  <c r="C558" i="1"/>
  <c r="G558" i="1" s="1"/>
  <c r="H557" i="1"/>
  <c r="G557" i="1"/>
  <c r="D557" i="1"/>
  <c r="C557" i="1"/>
  <c r="D556" i="1"/>
  <c r="C556" i="1"/>
  <c r="G556" i="1" s="1"/>
  <c r="H555" i="1"/>
  <c r="G555" i="1"/>
  <c r="D555" i="1"/>
  <c r="C555" i="1"/>
  <c r="D554" i="1"/>
  <c r="C554" i="1"/>
  <c r="H554" i="1" s="1"/>
  <c r="H553" i="1"/>
  <c r="G553" i="1"/>
  <c r="D553" i="1"/>
  <c r="C553" i="1"/>
  <c r="D552" i="1"/>
  <c r="C552" i="1"/>
  <c r="G552" i="1" s="1"/>
  <c r="H551" i="1"/>
  <c r="G551" i="1"/>
  <c r="D551" i="1"/>
  <c r="C551" i="1"/>
  <c r="D550" i="1"/>
  <c r="C550" i="1"/>
  <c r="G550" i="1" s="1"/>
  <c r="H549" i="1"/>
  <c r="G549" i="1"/>
  <c r="D549" i="1"/>
  <c r="C549" i="1"/>
  <c r="D548" i="1"/>
  <c r="C548" i="1"/>
  <c r="H548" i="1" s="1"/>
  <c r="H547" i="1"/>
  <c r="G547" i="1"/>
  <c r="D547" i="1"/>
  <c r="C547" i="1"/>
  <c r="D546" i="1"/>
  <c r="C546" i="1"/>
  <c r="G546" i="1" s="1"/>
  <c r="H545" i="1"/>
  <c r="G545" i="1"/>
  <c r="D545" i="1"/>
  <c r="C545" i="1"/>
  <c r="D544" i="1"/>
  <c r="C544" i="1"/>
  <c r="G544" i="1" s="1"/>
  <c r="H543" i="1"/>
  <c r="G543" i="1"/>
  <c r="D543" i="1"/>
  <c r="C543" i="1"/>
  <c r="D542" i="1"/>
  <c r="C542" i="1"/>
  <c r="G542" i="1" s="1"/>
  <c r="H541" i="1"/>
  <c r="G541" i="1"/>
  <c r="D541" i="1"/>
  <c r="C541" i="1"/>
  <c r="D540" i="1"/>
  <c r="C540" i="1"/>
  <c r="H540" i="1" s="1"/>
  <c r="H539" i="1"/>
  <c r="G539" i="1"/>
  <c r="D539" i="1"/>
  <c r="C539" i="1"/>
  <c r="D538" i="1"/>
  <c r="C538" i="1"/>
  <c r="G538" i="1" s="1"/>
  <c r="H537" i="1"/>
  <c r="G537" i="1"/>
  <c r="D537" i="1"/>
  <c r="C537" i="1"/>
  <c r="D536" i="1"/>
  <c r="C536" i="1"/>
  <c r="G536" i="1" s="1"/>
  <c r="H535" i="1"/>
  <c r="G535" i="1"/>
  <c r="D535" i="1"/>
  <c r="C535" i="1"/>
  <c r="D534" i="1"/>
  <c r="C534" i="1"/>
  <c r="G534" i="1" s="1"/>
  <c r="H533" i="1"/>
  <c r="G533" i="1"/>
  <c r="D533" i="1"/>
  <c r="C533" i="1"/>
  <c r="D532" i="1"/>
  <c r="C532" i="1"/>
  <c r="H532" i="1" s="1"/>
  <c r="H531" i="1"/>
  <c r="G531" i="1"/>
  <c r="D531" i="1"/>
  <c r="C531" i="1"/>
  <c r="D530" i="1"/>
  <c r="C530" i="1"/>
  <c r="G530" i="1" s="1"/>
  <c r="D528" i="1"/>
  <c r="C528" i="1"/>
  <c r="H527" i="1"/>
  <c r="G527" i="1"/>
  <c r="D527" i="1"/>
  <c r="C527" i="1"/>
  <c r="G526" i="1"/>
  <c r="D526" i="1"/>
  <c r="C526" i="1"/>
  <c r="H526" i="1" s="1"/>
  <c r="H525" i="1"/>
  <c r="G525" i="1"/>
  <c r="D525" i="1"/>
  <c r="C525" i="1"/>
  <c r="G524" i="1"/>
  <c r="D524" i="1"/>
  <c r="C524" i="1"/>
  <c r="H524" i="1" s="1"/>
  <c r="H523" i="1"/>
  <c r="G523" i="1"/>
  <c r="D523" i="1"/>
  <c r="C523" i="1"/>
  <c r="G522" i="1"/>
  <c r="D522" i="1"/>
  <c r="C522" i="1"/>
  <c r="H522" i="1" s="1"/>
  <c r="H521" i="1"/>
  <c r="G521" i="1"/>
  <c r="D521" i="1"/>
  <c r="C521" i="1"/>
  <c r="D520" i="1"/>
  <c r="C520" i="1"/>
  <c r="H520" i="1" s="1"/>
  <c r="H519" i="1"/>
  <c r="G519" i="1"/>
  <c r="D519" i="1"/>
  <c r="C519" i="1"/>
  <c r="D518" i="1"/>
  <c r="C518" i="1"/>
  <c r="H518" i="1" s="1"/>
  <c r="H517" i="1"/>
  <c r="G517" i="1"/>
  <c r="D517" i="1"/>
  <c r="C517" i="1"/>
  <c r="D516" i="1"/>
  <c r="C516" i="1"/>
  <c r="H516" i="1" s="1"/>
  <c r="H515" i="1"/>
  <c r="G515" i="1"/>
  <c r="D515" i="1"/>
  <c r="C515" i="1"/>
  <c r="D514" i="1"/>
  <c r="C514" i="1"/>
  <c r="H513" i="1"/>
  <c r="G513" i="1"/>
  <c r="D513" i="1"/>
  <c r="C513" i="1"/>
  <c r="D512" i="1"/>
  <c r="C512" i="1"/>
  <c r="H511" i="1"/>
  <c r="G511" i="1"/>
  <c r="D511" i="1"/>
  <c r="C511" i="1"/>
  <c r="G510" i="1"/>
  <c r="D510" i="1"/>
  <c r="C510" i="1"/>
  <c r="H510" i="1" s="1"/>
  <c r="H509" i="1"/>
  <c r="G509" i="1"/>
  <c r="D509" i="1"/>
  <c r="C509" i="1"/>
  <c r="C508" i="1"/>
  <c r="G508" i="1" s="1"/>
  <c r="H507" i="1"/>
  <c r="G507" i="1"/>
  <c r="D507" i="1"/>
  <c r="C507" i="1"/>
  <c r="D506" i="1"/>
  <c r="C506" i="1"/>
  <c r="G506" i="1" s="1"/>
  <c r="H505" i="1"/>
  <c r="G505" i="1"/>
  <c r="D505" i="1"/>
  <c r="C505" i="1"/>
  <c r="D504" i="1"/>
  <c r="C504" i="1"/>
  <c r="G504" i="1" s="1"/>
  <c r="H503" i="1"/>
  <c r="G503" i="1"/>
  <c r="D503" i="1"/>
  <c r="C503" i="1"/>
  <c r="H502" i="1"/>
  <c r="D502" i="1"/>
  <c r="C502" i="1"/>
  <c r="G502" i="1" s="1"/>
  <c r="H501" i="1"/>
  <c r="G501" i="1"/>
  <c r="D501" i="1"/>
  <c r="C501" i="1"/>
  <c r="G500"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G487" i="1"/>
  <c r="D487" i="1"/>
  <c r="H487" i="1" s="1"/>
  <c r="C487" i="1"/>
  <c r="G486" i="1"/>
  <c r="D486" i="1"/>
  <c r="C486" i="1"/>
  <c r="D484" i="1"/>
  <c r="C484" i="1"/>
  <c r="H484" i="1" s="1"/>
  <c r="D483" i="1"/>
  <c r="H483" i="1" s="1"/>
  <c r="C483" i="1"/>
  <c r="D482" i="1"/>
  <c r="C482" i="1"/>
  <c r="H482" i="1" s="1"/>
  <c r="H481" i="1"/>
  <c r="G481" i="1"/>
  <c r="D481" i="1"/>
  <c r="C481" i="1"/>
  <c r="D480" i="1"/>
  <c r="C480" i="1"/>
  <c r="H479" i="1"/>
  <c r="G479" i="1"/>
  <c r="D479" i="1"/>
  <c r="C479" i="1"/>
  <c r="D478" i="1"/>
  <c r="C478" i="1"/>
  <c r="H478" i="1" s="1"/>
  <c r="D477" i="1"/>
  <c r="H477" i="1" s="1"/>
  <c r="C477" i="1"/>
  <c r="D476" i="1"/>
  <c r="C476" i="1"/>
  <c r="D475" i="1"/>
  <c r="H475" i="1" s="1"/>
  <c r="C475" i="1"/>
  <c r="D474" i="1"/>
  <c r="C474" i="1"/>
  <c r="H474" i="1" s="1"/>
  <c r="D473" i="1"/>
  <c r="D472" i="1"/>
  <c r="G472" i="1" s="1"/>
  <c r="C472" i="1"/>
  <c r="G471" i="1"/>
  <c r="D471" i="1"/>
  <c r="H471" i="1" s="1"/>
  <c r="C471" i="1"/>
  <c r="D470" i="1"/>
  <c r="C470" i="1"/>
  <c r="H470" i="1" s="1"/>
  <c r="D469" i="1"/>
  <c r="H469" i="1" s="1"/>
  <c r="C469" i="1"/>
  <c r="D468" i="1"/>
  <c r="C468" i="1"/>
  <c r="H468" i="1" s="1"/>
  <c r="H467" i="1"/>
  <c r="G467" i="1"/>
  <c r="D467" i="1"/>
  <c r="C467" i="1"/>
  <c r="D466" i="1"/>
  <c r="C466" i="1"/>
  <c r="H465" i="1"/>
  <c r="G465" i="1"/>
  <c r="D465" i="1"/>
  <c r="C465" i="1"/>
  <c r="D464" i="1"/>
  <c r="C464" i="1"/>
  <c r="H464" i="1" s="1"/>
  <c r="D463" i="1"/>
  <c r="H463" i="1" s="1"/>
  <c r="C463" i="1"/>
  <c r="D462" i="1"/>
  <c r="C462" i="1"/>
  <c r="D461" i="1"/>
  <c r="H461" i="1" s="1"/>
  <c r="C461" i="1"/>
  <c r="D460" i="1"/>
  <c r="G459" i="1"/>
  <c r="D459" i="1"/>
  <c r="H459" i="1" s="1"/>
  <c r="C459" i="1"/>
  <c r="G458" i="1"/>
  <c r="D458" i="1"/>
  <c r="C458" i="1"/>
  <c r="D457" i="1"/>
  <c r="H457" i="1" s="1"/>
  <c r="C457" i="1"/>
  <c r="D456" i="1"/>
  <c r="G456" i="1" s="1"/>
  <c r="C456" i="1"/>
  <c r="G455" i="1"/>
  <c r="D455" i="1"/>
  <c r="H455" i="1" s="1"/>
  <c r="C455" i="1"/>
  <c r="D454" i="1"/>
  <c r="C454" i="1"/>
  <c r="H454" i="1" s="1"/>
  <c r="D453" i="1"/>
  <c r="H453" i="1" s="1"/>
  <c r="C453" i="1"/>
  <c r="D452" i="1"/>
  <c r="C452" i="1"/>
  <c r="H452" i="1" s="1"/>
  <c r="H451" i="1"/>
  <c r="G451" i="1"/>
  <c r="D451" i="1"/>
  <c r="C451" i="1"/>
  <c r="D450" i="1"/>
  <c r="C450" i="1"/>
  <c r="H449" i="1"/>
  <c r="G449" i="1"/>
  <c r="D449" i="1"/>
  <c r="C449" i="1"/>
  <c r="D448" i="1"/>
  <c r="C448" i="1"/>
  <c r="H448" i="1" s="1"/>
  <c r="D447" i="1"/>
  <c r="G447" i="1" s="1"/>
  <c r="C447" i="1"/>
  <c r="D446" i="1"/>
  <c r="C446" i="1"/>
  <c r="D445" i="1"/>
  <c r="H445" i="1" s="1"/>
  <c r="C445" i="1"/>
  <c r="D444" i="1"/>
  <c r="C444" i="1"/>
  <c r="H444" i="1" s="1"/>
  <c r="G443" i="1"/>
  <c r="D443" i="1"/>
  <c r="H443" i="1" s="1"/>
  <c r="C443" i="1"/>
  <c r="G442" i="1"/>
  <c r="D442" i="1"/>
  <c r="C442" i="1"/>
  <c r="D441" i="1"/>
  <c r="H441" i="1" s="1"/>
  <c r="C441" i="1"/>
  <c r="D440" i="1"/>
  <c r="G440" i="1" s="1"/>
  <c r="C440" i="1"/>
  <c r="G439" i="1"/>
  <c r="D439" i="1"/>
  <c r="H439" i="1" s="1"/>
  <c r="C439" i="1"/>
  <c r="D438" i="1"/>
  <c r="C438" i="1"/>
  <c r="H438" i="1" s="1"/>
  <c r="D437" i="1"/>
  <c r="H437" i="1" s="1"/>
  <c r="C437" i="1"/>
  <c r="D436" i="1"/>
  <c r="C436" i="1"/>
  <c r="H436" i="1" s="1"/>
  <c r="H435" i="1"/>
  <c r="G435" i="1"/>
  <c r="D435" i="1"/>
  <c r="C435" i="1"/>
  <c r="D434" i="1"/>
  <c r="C434" i="1"/>
  <c r="H433" i="1"/>
  <c r="G433" i="1"/>
  <c r="D433" i="1"/>
  <c r="C433" i="1"/>
  <c r="D432" i="1"/>
  <c r="C432" i="1"/>
  <c r="H432" i="1" s="1"/>
  <c r="D431" i="1"/>
  <c r="H431" i="1" s="1"/>
  <c r="C431" i="1"/>
  <c r="D430" i="1"/>
  <c r="C430" i="1"/>
  <c r="D429" i="1"/>
  <c r="H429" i="1" s="1"/>
  <c r="C429" i="1"/>
  <c r="D428" i="1"/>
  <c r="C428" i="1"/>
  <c r="H428" i="1" s="1"/>
  <c r="G427" i="1"/>
  <c r="D427" i="1"/>
  <c r="H427" i="1" s="1"/>
  <c r="C427" i="1"/>
  <c r="G426" i="1"/>
  <c r="D426" i="1"/>
  <c r="C426" i="1"/>
  <c r="D425" i="1"/>
  <c r="D423" i="1"/>
  <c r="H423" i="1" s="1"/>
  <c r="C423" i="1"/>
  <c r="D422" i="1"/>
  <c r="C422" i="1"/>
  <c r="D421" i="1"/>
  <c r="G416" i="1"/>
  <c r="D416" i="1"/>
  <c r="C416" i="1"/>
  <c r="D415" i="1"/>
  <c r="C415" i="1"/>
  <c r="D414" i="1"/>
  <c r="C414" i="1"/>
  <c r="H411" i="1"/>
  <c r="G411" i="1"/>
  <c r="D411" i="1"/>
  <c r="C411" i="1"/>
  <c r="D410" i="1"/>
  <c r="C410" i="1"/>
  <c r="H409" i="1"/>
  <c r="G409" i="1"/>
  <c r="D409" i="1"/>
  <c r="C409" i="1"/>
  <c r="D408" i="1"/>
  <c r="C408" i="1"/>
  <c r="H408" i="1" s="1"/>
  <c r="D407" i="1"/>
  <c r="G407" i="1" s="1"/>
  <c r="C407" i="1"/>
  <c r="D406" i="1"/>
  <c r="C406" i="1"/>
  <c r="D405" i="1"/>
  <c r="H405" i="1" s="1"/>
  <c r="C405" i="1"/>
  <c r="D404" i="1"/>
  <c r="C404" i="1"/>
  <c r="H404" i="1" s="1"/>
  <c r="G403" i="1"/>
  <c r="D403" i="1"/>
  <c r="H403" i="1" s="1"/>
  <c r="C403" i="1"/>
  <c r="G402" i="1"/>
  <c r="D402" i="1"/>
  <c r="C402" i="1"/>
  <c r="D401" i="1"/>
  <c r="D400" i="1"/>
  <c r="C400" i="1"/>
  <c r="H400" i="1" s="1"/>
  <c r="D399" i="1"/>
  <c r="H399" i="1" s="1"/>
  <c r="C399" i="1"/>
  <c r="D398" i="1"/>
  <c r="C398" i="1"/>
  <c r="H398" i="1" s="1"/>
  <c r="H397" i="1"/>
  <c r="G397" i="1"/>
  <c r="D397" i="1"/>
  <c r="C397" i="1"/>
  <c r="D396" i="1"/>
  <c r="C396" i="1"/>
  <c r="H395" i="1"/>
  <c r="G395" i="1"/>
  <c r="D395" i="1"/>
  <c r="C395" i="1"/>
  <c r="D394" i="1"/>
  <c r="C394" i="1"/>
  <c r="H394" i="1" s="1"/>
  <c r="D393" i="1"/>
  <c r="G393" i="1" s="1"/>
  <c r="C393" i="1"/>
  <c r="D392" i="1"/>
  <c r="C392" i="1"/>
  <c r="D391" i="1"/>
  <c r="H391" i="1" s="1"/>
  <c r="C391" i="1"/>
  <c r="D390" i="1"/>
  <c r="C390" i="1"/>
  <c r="H390" i="1" s="1"/>
  <c r="G389" i="1"/>
  <c r="D389" i="1"/>
  <c r="H389" i="1" s="1"/>
  <c r="C389" i="1"/>
  <c r="G388" i="1"/>
  <c r="D388" i="1"/>
  <c r="C388" i="1"/>
  <c r="D387" i="1"/>
  <c r="H387" i="1" s="1"/>
  <c r="C387" i="1"/>
  <c r="D386" i="1"/>
  <c r="G386" i="1" s="1"/>
  <c r="C386" i="1"/>
  <c r="G385" i="1"/>
  <c r="D385" i="1"/>
  <c r="H385" i="1" s="1"/>
  <c r="C385" i="1"/>
  <c r="D384" i="1"/>
  <c r="C384" i="1"/>
  <c r="H384" i="1" s="1"/>
  <c r="D383" i="1"/>
  <c r="H383" i="1" s="1"/>
  <c r="C383" i="1"/>
  <c r="D382" i="1"/>
  <c r="C382" i="1"/>
  <c r="H382" i="1" s="1"/>
  <c r="H381" i="1"/>
  <c r="G381" i="1"/>
  <c r="D381" i="1"/>
  <c r="C381" i="1"/>
  <c r="D380" i="1"/>
  <c r="C380" i="1"/>
  <c r="H379" i="1"/>
  <c r="G379" i="1"/>
  <c r="D379" i="1"/>
  <c r="C379" i="1"/>
  <c r="D378" i="1"/>
  <c r="C378" i="1"/>
  <c r="H378" i="1" s="1"/>
  <c r="D377" i="1"/>
  <c r="G377" i="1" s="1"/>
  <c r="C377" i="1"/>
  <c r="D376" i="1"/>
  <c r="C376" i="1"/>
  <c r="D375" i="1"/>
  <c r="H375" i="1" s="1"/>
  <c r="C375" i="1"/>
  <c r="D374" i="1"/>
  <c r="C374" i="1"/>
  <c r="H374" i="1" s="1"/>
  <c r="G373" i="1"/>
  <c r="D373" i="1"/>
  <c r="H373" i="1" s="1"/>
  <c r="C373" i="1"/>
  <c r="G372" i="1"/>
  <c r="D372" i="1"/>
  <c r="C372" i="1"/>
  <c r="D371" i="1"/>
  <c r="H371" i="1" s="1"/>
  <c r="C371" i="1"/>
  <c r="D370" i="1"/>
  <c r="G370" i="1" s="1"/>
  <c r="C370" i="1"/>
  <c r="G369" i="1"/>
  <c r="D369" i="1"/>
  <c r="H369" i="1" s="1"/>
  <c r="C369" i="1"/>
  <c r="D367" i="1"/>
  <c r="H367" i="1" s="1"/>
  <c r="C367" i="1"/>
  <c r="D366" i="1"/>
  <c r="C366" i="1"/>
  <c r="H366" i="1" s="1"/>
  <c r="H365" i="1"/>
  <c r="G365" i="1"/>
  <c r="D365" i="1"/>
  <c r="C365" i="1"/>
  <c r="D364" i="1"/>
  <c r="C364" i="1"/>
  <c r="H363" i="1"/>
  <c r="G363" i="1"/>
  <c r="D363" i="1"/>
  <c r="C363" i="1"/>
  <c r="D362" i="1"/>
  <c r="C362" i="1"/>
  <c r="H362" i="1" s="1"/>
  <c r="D361" i="1"/>
  <c r="G361" i="1" s="1"/>
  <c r="C361" i="1"/>
  <c r="D360" i="1"/>
  <c r="C360" i="1"/>
  <c r="D359" i="1"/>
  <c r="H359" i="1" s="1"/>
  <c r="C359" i="1"/>
  <c r="D358" i="1"/>
  <c r="C358" i="1"/>
  <c r="H358" i="1" s="1"/>
  <c r="G357" i="1"/>
  <c r="D357" i="1"/>
  <c r="H357" i="1" s="1"/>
  <c r="C357" i="1"/>
  <c r="D356" i="1"/>
  <c r="D354" i="1"/>
  <c r="C354" i="1"/>
  <c r="H354" i="1" s="1"/>
  <c r="D353" i="1"/>
  <c r="H353" i="1" s="1"/>
  <c r="C353" i="1"/>
  <c r="D352" i="1"/>
  <c r="C352" i="1"/>
  <c r="H352" i="1" s="1"/>
  <c r="H351" i="1"/>
  <c r="G351" i="1"/>
  <c r="D351" i="1"/>
  <c r="C351" i="1"/>
  <c r="D350" i="1"/>
  <c r="C350" i="1"/>
  <c r="D349" i="1"/>
  <c r="D348" i="1"/>
  <c r="G348" i="1" s="1"/>
  <c r="C348" i="1"/>
  <c r="D347" i="1"/>
  <c r="H347" i="1" s="1"/>
  <c r="C347" i="1"/>
  <c r="D346" i="1"/>
  <c r="C346" i="1"/>
  <c r="H346" i="1" s="1"/>
  <c r="G345" i="1"/>
  <c r="D345" i="1"/>
  <c r="H345" i="1" s="1"/>
  <c r="C345" i="1"/>
  <c r="G344" i="1"/>
  <c r="D344" i="1"/>
  <c r="C344" i="1"/>
  <c r="D343" i="1"/>
  <c r="H343" i="1" s="1"/>
  <c r="C343" i="1"/>
  <c r="D342" i="1"/>
  <c r="G342" i="1" s="1"/>
  <c r="C342" i="1"/>
  <c r="H341" i="1"/>
  <c r="G341" i="1"/>
  <c r="D341" i="1"/>
  <c r="C341" i="1"/>
  <c r="D340" i="1"/>
  <c r="C340" i="1"/>
  <c r="H340" i="1" s="1"/>
  <c r="D339" i="1"/>
  <c r="H339" i="1" s="1"/>
  <c r="C339" i="1"/>
  <c r="D338" i="1"/>
  <c r="C338" i="1"/>
  <c r="H338" i="1" s="1"/>
  <c r="H337" i="1"/>
  <c r="G337" i="1"/>
  <c r="D337" i="1"/>
  <c r="C337" i="1"/>
  <c r="D336" i="1"/>
  <c r="C336" i="1"/>
  <c r="H335" i="1"/>
  <c r="G335" i="1"/>
  <c r="D335" i="1"/>
  <c r="C335" i="1"/>
  <c r="D334" i="1"/>
  <c r="C334" i="1"/>
  <c r="H334" i="1" s="1"/>
  <c r="D333" i="1"/>
  <c r="G333" i="1" s="1"/>
  <c r="C333" i="1"/>
  <c r="D332" i="1"/>
  <c r="G332" i="1" s="1"/>
  <c r="C332" i="1"/>
  <c r="D331" i="1"/>
  <c r="H331" i="1" s="1"/>
  <c r="C331" i="1"/>
  <c r="D330" i="1"/>
  <c r="C330" i="1"/>
  <c r="H330" i="1" s="1"/>
  <c r="G329" i="1"/>
  <c r="D329" i="1"/>
  <c r="H329" i="1" s="1"/>
  <c r="C329" i="1"/>
  <c r="G328" i="1"/>
  <c r="D328" i="1"/>
  <c r="C328" i="1"/>
  <c r="D327" i="1"/>
  <c r="H327" i="1" s="1"/>
  <c r="C327" i="1"/>
  <c r="D326" i="1"/>
  <c r="G326" i="1" s="1"/>
  <c r="C326" i="1"/>
  <c r="H325" i="1"/>
  <c r="G325" i="1"/>
  <c r="D325" i="1"/>
  <c r="C325" i="1"/>
  <c r="D324" i="1"/>
  <c r="C324" i="1"/>
  <c r="H324" i="1" s="1"/>
  <c r="D323" i="1"/>
  <c r="H323" i="1" s="1"/>
  <c r="C323" i="1"/>
  <c r="D322" i="1"/>
  <c r="C322" i="1"/>
  <c r="H322" i="1" s="1"/>
  <c r="H321" i="1"/>
  <c r="G321" i="1"/>
  <c r="D321" i="1"/>
  <c r="C321" i="1"/>
  <c r="D320" i="1"/>
  <c r="C320" i="1"/>
  <c r="H319" i="1"/>
  <c r="G319" i="1"/>
  <c r="D319" i="1"/>
  <c r="C319" i="1"/>
  <c r="D318" i="1"/>
  <c r="C318" i="1"/>
  <c r="H318" i="1" s="1"/>
  <c r="D317" i="1"/>
  <c r="G317" i="1" s="1"/>
  <c r="C317" i="1"/>
  <c r="D316" i="1"/>
  <c r="D315" i="1"/>
  <c r="H315" i="1" s="1"/>
  <c r="C315" i="1"/>
  <c r="D314" i="1"/>
  <c r="C314" i="1"/>
  <c r="H314" i="1" s="1"/>
  <c r="G313" i="1"/>
  <c r="D313" i="1"/>
  <c r="H313" i="1" s="1"/>
  <c r="C313" i="1"/>
  <c r="G312" i="1"/>
  <c r="D312" i="1"/>
  <c r="C312" i="1"/>
  <c r="D311" i="1"/>
  <c r="H311" i="1" s="1"/>
  <c r="C311" i="1"/>
  <c r="D310" i="1"/>
  <c r="G310" i="1" s="1"/>
  <c r="C310" i="1"/>
  <c r="H309" i="1"/>
  <c r="G309" i="1"/>
  <c r="D309" i="1"/>
  <c r="C309" i="1"/>
  <c r="D308" i="1"/>
  <c r="C308" i="1"/>
  <c r="H308" i="1" s="1"/>
  <c r="D307" i="1"/>
  <c r="H307" i="1" s="1"/>
  <c r="C307" i="1"/>
  <c r="D306" i="1"/>
  <c r="C306" i="1"/>
  <c r="H306" i="1" s="1"/>
  <c r="H305" i="1"/>
  <c r="G305" i="1"/>
  <c r="D305" i="1"/>
  <c r="C305" i="1"/>
  <c r="D304" i="1"/>
  <c r="C304" i="1"/>
  <c r="D302" i="1"/>
  <c r="G302" i="1" s="1"/>
  <c r="C302" i="1"/>
  <c r="D301" i="1"/>
  <c r="H301" i="1" s="1"/>
  <c r="C301" i="1"/>
  <c r="D300" i="1"/>
  <c r="C300" i="1"/>
  <c r="H300" i="1" s="1"/>
  <c r="D299" i="1"/>
  <c r="C299" i="1"/>
  <c r="G299" i="1" s="1"/>
  <c r="D298" i="1"/>
  <c r="C298" i="1"/>
  <c r="G298" i="1" s="1"/>
  <c r="D294" i="1"/>
  <c r="C294" i="1"/>
  <c r="H293" i="1"/>
  <c r="G293" i="1"/>
  <c r="D293" i="1"/>
  <c r="C293" i="1"/>
  <c r="D292" i="1"/>
  <c r="C292" i="1"/>
  <c r="H292" i="1" s="1"/>
  <c r="D291" i="1"/>
  <c r="H291" i="1" s="1"/>
  <c r="C291" i="1"/>
  <c r="D290" i="1"/>
  <c r="G290" i="1" s="1"/>
  <c r="C290" i="1"/>
  <c r="D289" i="1"/>
  <c r="H289" i="1" s="1"/>
  <c r="C289" i="1"/>
  <c r="G288" i="1"/>
  <c r="D288" i="1"/>
  <c r="C288" i="1"/>
  <c r="H288" i="1" s="1"/>
  <c r="G287" i="1"/>
  <c r="D287" i="1"/>
  <c r="H287" i="1" s="1"/>
  <c r="C287" i="1"/>
  <c r="G286" i="1"/>
  <c r="D286" i="1"/>
  <c r="C286" i="1"/>
  <c r="D285" i="1"/>
  <c r="H285" i="1" s="1"/>
  <c r="C285" i="1"/>
  <c r="D284" i="1"/>
  <c r="G284" i="1" s="1"/>
  <c r="C284" i="1"/>
  <c r="H283" i="1"/>
  <c r="G283" i="1"/>
  <c r="D283" i="1"/>
  <c r="C283" i="1"/>
  <c r="D282" i="1"/>
  <c r="C282" i="1"/>
  <c r="H282" i="1" s="1"/>
  <c r="H281" i="1"/>
  <c r="D281" i="1"/>
  <c r="G281" i="1" s="1"/>
  <c r="C281" i="1"/>
  <c r="D280" i="1"/>
  <c r="C280" i="1"/>
  <c r="H280" i="1" s="1"/>
  <c r="H279" i="1"/>
  <c r="G279" i="1"/>
  <c r="D279" i="1"/>
  <c r="C279" i="1"/>
  <c r="D278" i="1"/>
  <c r="C278" i="1"/>
  <c r="H277" i="1"/>
  <c r="G277" i="1"/>
  <c r="D277" i="1"/>
  <c r="C277" i="1"/>
  <c r="D276" i="1"/>
  <c r="C276" i="1"/>
  <c r="H276" i="1" s="1"/>
  <c r="D275" i="1"/>
  <c r="G275" i="1" s="1"/>
  <c r="C275" i="1"/>
  <c r="D274" i="1"/>
  <c r="G274" i="1" s="1"/>
  <c r="C274" i="1"/>
  <c r="D273" i="1"/>
  <c r="H273" i="1" s="1"/>
  <c r="C273" i="1"/>
  <c r="G272" i="1"/>
  <c r="D272" i="1"/>
  <c r="C272" i="1"/>
  <c r="H272" i="1" s="1"/>
  <c r="G271" i="1"/>
  <c r="D271" i="1"/>
  <c r="H271" i="1" s="1"/>
  <c r="C271" i="1"/>
  <c r="G270" i="1"/>
  <c r="D270" i="1"/>
  <c r="C270" i="1"/>
  <c r="D269" i="1"/>
  <c r="D268" i="1"/>
  <c r="C268" i="1"/>
  <c r="H268" i="1" s="1"/>
  <c r="H267" i="1"/>
  <c r="D267" i="1"/>
  <c r="G267" i="1" s="1"/>
  <c r="C267" i="1"/>
  <c r="D266" i="1"/>
  <c r="C266" i="1"/>
  <c r="H266" i="1" s="1"/>
  <c r="H265" i="1"/>
  <c r="G265" i="1"/>
  <c r="D265" i="1"/>
  <c r="C265" i="1"/>
  <c r="D264" i="1"/>
  <c r="C264" i="1"/>
  <c r="H263" i="1"/>
  <c r="G263" i="1"/>
  <c r="D263" i="1"/>
  <c r="C263" i="1"/>
  <c r="D262" i="1"/>
  <c r="C262" i="1"/>
  <c r="H262" i="1" s="1"/>
  <c r="D261" i="1"/>
  <c r="G261" i="1" s="1"/>
  <c r="C261" i="1"/>
  <c r="D260" i="1"/>
  <c r="G260" i="1" s="1"/>
  <c r="C260" i="1"/>
  <c r="D259" i="1"/>
  <c r="H259" i="1" s="1"/>
  <c r="C259" i="1"/>
  <c r="G258" i="1"/>
  <c r="D258" i="1"/>
  <c r="C258" i="1"/>
  <c r="H258" i="1" s="1"/>
  <c r="G257" i="1"/>
  <c r="D257" i="1"/>
  <c r="H257" i="1" s="1"/>
  <c r="C257" i="1"/>
  <c r="G256" i="1"/>
  <c r="D256" i="1"/>
  <c r="C256" i="1"/>
  <c r="D255" i="1"/>
  <c r="H255" i="1" s="1"/>
  <c r="C255" i="1"/>
  <c r="D254" i="1"/>
  <c r="G254" i="1" s="1"/>
  <c r="C254" i="1"/>
  <c r="H253" i="1"/>
  <c r="G253" i="1"/>
  <c r="D253" i="1"/>
  <c r="C253" i="1"/>
  <c r="D252" i="1"/>
  <c r="C252" i="1"/>
  <c r="H252" i="1" s="1"/>
  <c r="H251" i="1"/>
  <c r="D251" i="1"/>
  <c r="G251" i="1" s="1"/>
  <c r="C251" i="1"/>
  <c r="D250" i="1"/>
  <c r="C250" i="1"/>
  <c r="H250" i="1" s="1"/>
  <c r="H249" i="1"/>
  <c r="G249" i="1"/>
  <c r="D249" i="1"/>
  <c r="C249" i="1"/>
  <c r="D248" i="1"/>
  <c r="C248" i="1"/>
  <c r="H247" i="1"/>
  <c r="G247" i="1"/>
  <c r="D247" i="1"/>
  <c r="C247" i="1"/>
  <c r="D246" i="1"/>
  <c r="C246" i="1"/>
  <c r="H246" i="1" s="1"/>
  <c r="D245" i="1"/>
  <c r="G245" i="1" s="1"/>
  <c r="C245" i="1"/>
  <c r="D244" i="1"/>
  <c r="G244" i="1" s="1"/>
  <c r="C244" i="1"/>
  <c r="D243" i="1"/>
  <c r="H243" i="1" s="1"/>
  <c r="C243" i="1"/>
  <c r="G242" i="1"/>
  <c r="D242" i="1"/>
  <c r="C242" i="1"/>
  <c r="H242" i="1" s="1"/>
  <c r="G241" i="1"/>
  <c r="D241" i="1"/>
  <c r="H241" i="1" s="1"/>
  <c r="C241" i="1"/>
  <c r="G240" i="1"/>
  <c r="D240" i="1"/>
  <c r="C240" i="1"/>
  <c r="D239" i="1"/>
  <c r="H239" i="1" s="1"/>
  <c r="C239" i="1"/>
  <c r="D238" i="1"/>
  <c r="G238" i="1" s="1"/>
  <c r="C238" i="1"/>
  <c r="H237" i="1"/>
  <c r="G237" i="1"/>
  <c r="D237" i="1"/>
  <c r="C237" i="1"/>
  <c r="D236" i="1"/>
  <c r="C236" i="1"/>
  <c r="H236" i="1" s="1"/>
  <c r="H235" i="1"/>
  <c r="D235" i="1"/>
  <c r="G235" i="1" s="1"/>
  <c r="C235" i="1"/>
  <c r="D234" i="1"/>
  <c r="C234" i="1"/>
  <c r="H234" i="1" s="1"/>
  <c r="H233" i="1"/>
  <c r="G233" i="1"/>
  <c r="D233" i="1"/>
  <c r="C233" i="1"/>
  <c r="D232" i="1"/>
  <c r="C232" i="1"/>
  <c r="H231" i="1"/>
  <c r="G231" i="1"/>
  <c r="D231" i="1"/>
  <c r="C231" i="1"/>
  <c r="D230" i="1"/>
  <c r="C230" i="1"/>
  <c r="H230" i="1" s="1"/>
  <c r="D229" i="1"/>
  <c r="H229" i="1" s="1"/>
  <c r="C229" i="1"/>
  <c r="D228" i="1"/>
  <c r="G228" i="1" s="1"/>
  <c r="C228" i="1"/>
  <c r="D227" i="1"/>
  <c r="H227" i="1" s="1"/>
  <c r="C227" i="1"/>
  <c r="D226" i="1"/>
  <c r="G225" i="1"/>
  <c r="D225" i="1"/>
  <c r="H225" i="1" s="1"/>
  <c r="C225" i="1"/>
  <c r="G224" i="1"/>
  <c r="D224" i="1"/>
  <c r="C224" i="1"/>
  <c r="D223" i="1"/>
  <c r="H223" i="1" s="1"/>
  <c r="C223" i="1"/>
  <c r="D222" i="1"/>
  <c r="G222" i="1" s="1"/>
  <c r="C222" i="1"/>
  <c r="H221" i="1"/>
  <c r="G221" i="1"/>
  <c r="D221" i="1"/>
  <c r="C221" i="1"/>
  <c r="D220" i="1"/>
  <c r="C220" i="1"/>
  <c r="H220" i="1" s="1"/>
  <c r="H219" i="1"/>
  <c r="D219" i="1"/>
  <c r="G219" i="1" s="1"/>
  <c r="C219" i="1"/>
  <c r="D218" i="1"/>
  <c r="C218" i="1"/>
  <c r="H218" i="1" s="1"/>
  <c r="D217" i="1"/>
  <c r="D216" i="1"/>
  <c r="C216" i="1"/>
  <c r="H216" i="1" s="1"/>
  <c r="D215" i="1"/>
  <c r="G215" i="1" s="1"/>
  <c r="C215" i="1"/>
  <c r="D214" i="1"/>
  <c r="G214" i="1" s="1"/>
  <c r="C214" i="1"/>
  <c r="D213" i="1"/>
  <c r="H213" i="1" s="1"/>
  <c r="C213" i="1"/>
  <c r="G212" i="1"/>
  <c r="D212" i="1"/>
  <c r="C212" i="1"/>
  <c r="H212" i="1" s="1"/>
  <c r="G211" i="1"/>
  <c r="D211" i="1"/>
  <c r="H211" i="1" s="1"/>
  <c r="C211" i="1"/>
  <c r="G210" i="1"/>
  <c r="D210" i="1"/>
  <c r="C210" i="1"/>
  <c r="D209" i="1"/>
  <c r="H209" i="1" s="1"/>
  <c r="C209" i="1"/>
  <c r="D208" i="1"/>
  <c r="G208" i="1" s="1"/>
  <c r="C208" i="1"/>
  <c r="H207" i="1"/>
  <c r="G207" i="1"/>
  <c r="D207" i="1"/>
  <c r="C207" i="1"/>
  <c r="D206" i="1"/>
  <c r="C206" i="1"/>
  <c r="H206" i="1" s="1"/>
  <c r="H205" i="1"/>
  <c r="D205" i="1"/>
  <c r="G205" i="1" s="1"/>
  <c r="C205" i="1"/>
  <c r="D204" i="1"/>
  <c r="C204" i="1"/>
  <c r="H204" i="1" s="1"/>
  <c r="H203" i="1"/>
  <c r="G203" i="1"/>
  <c r="D203" i="1"/>
  <c r="C203" i="1"/>
  <c r="D202" i="1"/>
  <c r="C202" i="1"/>
  <c r="G202" i="1" s="1"/>
  <c r="H201" i="1"/>
  <c r="G201" i="1"/>
  <c r="D201" i="1"/>
  <c r="C201" i="1"/>
  <c r="D200" i="1"/>
  <c r="C200" i="1"/>
  <c r="G200" i="1" s="1"/>
  <c r="H199" i="1"/>
  <c r="G199" i="1"/>
  <c r="D199" i="1"/>
  <c r="C199" i="1"/>
  <c r="D198" i="1"/>
  <c r="H197" i="1"/>
  <c r="G197" i="1"/>
  <c r="D197" i="1"/>
  <c r="C197" i="1"/>
  <c r="D196" i="1"/>
  <c r="C196" i="1"/>
  <c r="G196" i="1" s="1"/>
  <c r="H195" i="1"/>
  <c r="G195" i="1"/>
  <c r="D195" i="1"/>
  <c r="C195" i="1"/>
  <c r="D194" i="1"/>
  <c r="C194" i="1"/>
  <c r="G194" i="1" s="1"/>
  <c r="H193" i="1"/>
  <c r="G193" i="1"/>
  <c r="D193" i="1"/>
  <c r="C193" i="1"/>
  <c r="D192" i="1"/>
  <c r="C192" i="1"/>
  <c r="G192" i="1" s="1"/>
  <c r="H191" i="1"/>
  <c r="G191" i="1"/>
  <c r="D191" i="1"/>
  <c r="C191" i="1"/>
  <c r="D190" i="1"/>
  <c r="C190" i="1"/>
  <c r="G190" i="1" s="1"/>
  <c r="H189" i="1"/>
  <c r="G189" i="1"/>
  <c r="D189" i="1"/>
  <c r="C189" i="1"/>
  <c r="D188" i="1"/>
  <c r="C188" i="1"/>
  <c r="H188" i="1" s="1"/>
  <c r="H187" i="1"/>
  <c r="G187" i="1"/>
  <c r="D187" i="1"/>
  <c r="C187" i="1"/>
  <c r="D186" i="1"/>
  <c r="C186" i="1"/>
  <c r="G186" i="1" s="1"/>
  <c r="H185" i="1"/>
  <c r="G185" i="1"/>
  <c r="D185" i="1"/>
  <c r="C185" i="1"/>
  <c r="D184" i="1"/>
  <c r="C184" i="1"/>
  <c r="G184" i="1" s="1"/>
  <c r="H183" i="1"/>
  <c r="G183" i="1"/>
  <c r="D183" i="1"/>
  <c r="C183" i="1"/>
  <c r="D182" i="1"/>
  <c r="C182" i="1"/>
  <c r="G182" i="1" s="1"/>
  <c r="H181" i="1"/>
  <c r="G181" i="1"/>
  <c r="D181" i="1"/>
  <c r="C181" i="1"/>
  <c r="D180" i="1"/>
  <c r="C180" i="1"/>
  <c r="G180" i="1" s="1"/>
  <c r="H179" i="1"/>
  <c r="G179" i="1"/>
  <c r="D179" i="1"/>
  <c r="C179" i="1"/>
  <c r="D178" i="1"/>
  <c r="C178" i="1"/>
  <c r="G178" i="1" s="1"/>
  <c r="H177" i="1"/>
  <c r="G177" i="1"/>
  <c r="D177" i="1"/>
  <c r="C177" i="1"/>
  <c r="D176" i="1"/>
  <c r="C176" i="1"/>
  <c r="G176" i="1" s="1"/>
  <c r="H175" i="1"/>
  <c r="G175" i="1"/>
  <c r="D175" i="1"/>
  <c r="C175" i="1"/>
  <c r="D174" i="1"/>
  <c r="C174" i="1"/>
  <c r="H174" i="1" s="1"/>
  <c r="H173" i="1"/>
  <c r="G173" i="1"/>
  <c r="D173" i="1"/>
  <c r="C173" i="1"/>
  <c r="D172" i="1"/>
  <c r="C172" i="1"/>
  <c r="G172" i="1" s="1"/>
  <c r="H171" i="1"/>
  <c r="G171" i="1"/>
  <c r="D171" i="1"/>
  <c r="C171" i="1"/>
  <c r="D170" i="1"/>
  <c r="C170" i="1"/>
  <c r="G170" i="1" s="1"/>
  <c r="H169" i="1"/>
  <c r="G169" i="1"/>
  <c r="D169" i="1"/>
  <c r="C169" i="1"/>
  <c r="D168" i="1"/>
  <c r="C168" i="1"/>
  <c r="G168" i="1" s="1"/>
  <c r="H167" i="1"/>
  <c r="G167" i="1"/>
  <c r="D167" i="1"/>
  <c r="C167" i="1"/>
  <c r="D166" i="1"/>
  <c r="C166" i="1"/>
  <c r="H166" i="1" s="1"/>
  <c r="H165" i="1"/>
  <c r="G165" i="1"/>
  <c r="D165" i="1"/>
  <c r="C165" i="1"/>
  <c r="D164" i="1"/>
  <c r="C164" i="1"/>
  <c r="G164" i="1" s="1"/>
  <c r="H163" i="1"/>
  <c r="G163" i="1"/>
  <c r="D163" i="1"/>
  <c r="C163" i="1"/>
  <c r="D162" i="1"/>
  <c r="C162" i="1"/>
  <c r="G162" i="1" s="1"/>
  <c r="H161" i="1"/>
  <c r="G161" i="1"/>
  <c r="D161" i="1"/>
  <c r="C161" i="1"/>
  <c r="C160" i="1"/>
  <c r="H159" i="1"/>
  <c r="G159" i="1"/>
  <c r="D159" i="1"/>
  <c r="C159" i="1"/>
  <c r="D158" i="1"/>
  <c r="C158" i="1"/>
  <c r="H158" i="1" s="1"/>
  <c r="H157" i="1"/>
  <c r="G157" i="1"/>
  <c r="D157" i="1"/>
  <c r="C157" i="1"/>
  <c r="D156" i="1"/>
  <c r="C156" i="1"/>
  <c r="G156" i="1" s="1"/>
  <c r="H155" i="1"/>
  <c r="G155" i="1"/>
  <c r="D155" i="1"/>
  <c r="C155" i="1"/>
  <c r="D154" i="1"/>
  <c r="C154" i="1"/>
  <c r="G154" i="1" s="1"/>
  <c r="H153" i="1"/>
  <c r="G153" i="1"/>
  <c r="D153" i="1"/>
  <c r="C153" i="1"/>
  <c r="D152" i="1"/>
  <c r="C152" i="1"/>
  <c r="G152" i="1" s="1"/>
  <c r="H151" i="1"/>
  <c r="G151" i="1"/>
  <c r="D151" i="1"/>
  <c r="C151" i="1"/>
  <c r="D150" i="1"/>
  <c r="C150" i="1"/>
  <c r="H150" i="1" s="1"/>
  <c r="H149" i="1"/>
  <c r="G149" i="1"/>
  <c r="D149" i="1"/>
  <c r="C149" i="1"/>
  <c r="H147" i="1"/>
  <c r="G147" i="1"/>
  <c r="D147" i="1"/>
  <c r="C147" i="1"/>
  <c r="D146" i="1"/>
  <c r="C146" i="1"/>
  <c r="G146" i="1" s="1"/>
  <c r="H145" i="1"/>
  <c r="G145" i="1"/>
  <c r="D145" i="1"/>
  <c r="C145" i="1"/>
  <c r="D144" i="1"/>
  <c r="C144" i="1"/>
  <c r="H144" i="1" s="1"/>
  <c r="H143" i="1"/>
  <c r="G143" i="1"/>
  <c r="D143" i="1"/>
  <c r="C143" i="1"/>
  <c r="D142" i="1"/>
  <c r="C142" i="1"/>
  <c r="G142" i="1" s="1"/>
  <c r="H141" i="1"/>
  <c r="G141" i="1"/>
  <c r="D141" i="1"/>
  <c r="C141" i="1"/>
  <c r="D140" i="1"/>
  <c r="C140" i="1"/>
  <c r="G140" i="1" s="1"/>
  <c r="H139" i="1"/>
  <c r="G139" i="1"/>
  <c r="D139" i="1"/>
  <c r="C139" i="1"/>
  <c r="D138" i="1"/>
  <c r="C138" i="1"/>
  <c r="G138" i="1" s="1"/>
  <c r="H137" i="1"/>
  <c r="G137" i="1"/>
  <c r="D137" i="1"/>
  <c r="C137" i="1"/>
  <c r="D136" i="1"/>
  <c r="C136" i="1"/>
  <c r="G136" i="1" s="1"/>
  <c r="H135" i="1"/>
  <c r="G135" i="1"/>
  <c r="D135" i="1"/>
  <c r="C135" i="1"/>
  <c r="D134" i="1"/>
  <c r="C134" i="1"/>
  <c r="G134" i="1" s="1"/>
  <c r="H133" i="1"/>
  <c r="G133" i="1"/>
  <c r="D133" i="1"/>
  <c r="C133" i="1"/>
  <c r="D132" i="1"/>
  <c r="C132" i="1"/>
  <c r="G132" i="1" s="1"/>
  <c r="H131" i="1"/>
  <c r="G131" i="1"/>
  <c r="D131" i="1"/>
  <c r="C131" i="1"/>
  <c r="D130" i="1"/>
  <c r="C130" i="1"/>
  <c r="G130" i="1" s="1"/>
  <c r="H129" i="1"/>
  <c r="G129" i="1"/>
  <c r="D129" i="1"/>
  <c r="C129" i="1"/>
  <c r="D128" i="1"/>
  <c r="C128" i="1"/>
  <c r="H128" i="1" s="1"/>
  <c r="H127" i="1"/>
  <c r="G127" i="1"/>
  <c r="D127" i="1"/>
  <c r="C127" i="1"/>
  <c r="D126" i="1"/>
  <c r="C126" i="1"/>
  <c r="G126" i="1" s="1"/>
  <c r="H125" i="1"/>
  <c r="G125" i="1"/>
  <c r="D125" i="1"/>
  <c r="C125" i="1"/>
  <c r="D124" i="1"/>
  <c r="C124" i="1"/>
  <c r="G124" i="1" s="1"/>
  <c r="H123" i="1"/>
  <c r="G123" i="1"/>
  <c r="D123" i="1"/>
  <c r="C123" i="1"/>
  <c r="D122" i="1"/>
  <c r="C122" i="1"/>
  <c r="G122" i="1" s="1"/>
  <c r="H121" i="1"/>
  <c r="G121" i="1"/>
  <c r="D121" i="1"/>
  <c r="C121" i="1"/>
  <c r="D120" i="1"/>
  <c r="C120" i="1"/>
  <c r="H120" i="1" s="1"/>
  <c r="H119" i="1"/>
  <c r="G119" i="1"/>
  <c r="D119" i="1"/>
  <c r="C119" i="1"/>
  <c r="D118" i="1"/>
  <c r="C118" i="1"/>
  <c r="G118" i="1" s="1"/>
  <c r="H117" i="1"/>
  <c r="G117" i="1"/>
  <c r="D117" i="1"/>
  <c r="C117" i="1"/>
  <c r="D116" i="1"/>
  <c r="C116" i="1"/>
  <c r="G116" i="1" s="1"/>
  <c r="H115" i="1"/>
  <c r="G115" i="1"/>
  <c r="D115" i="1"/>
  <c r="C115" i="1"/>
  <c r="D114" i="1"/>
  <c r="C114" i="1"/>
  <c r="G114" i="1" s="1"/>
  <c r="H113" i="1"/>
  <c r="G113" i="1"/>
  <c r="D113" i="1"/>
  <c r="C113" i="1"/>
  <c r="D112" i="1"/>
  <c r="C112" i="1"/>
  <c r="G112" i="1" s="1"/>
  <c r="H111" i="1"/>
  <c r="G111" i="1"/>
  <c r="D111" i="1"/>
  <c r="C111" i="1"/>
  <c r="D110" i="1"/>
  <c r="C110" i="1"/>
  <c r="H110" i="1" s="1"/>
  <c r="H109" i="1"/>
  <c r="G109" i="1"/>
  <c r="D109" i="1"/>
  <c r="C109" i="1"/>
  <c r="D108" i="1"/>
  <c r="C108" i="1"/>
  <c r="G108" i="1" s="1"/>
  <c r="H107" i="1"/>
  <c r="G107" i="1"/>
  <c r="D107" i="1"/>
  <c r="C107" i="1"/>
  <c r="D106" i="1"/>
  <c r="C106" i="1"/>
  <c r="G106" i="1" s="1"/>
  <c r="H105" i="1"/>
  <c r="G105" i="1"/>
  <c r="D105" i="1"/>
  <c r="C105" i="1"/>
  <c r="D104" i="1"/>
  <c r="C104" i="1"/>
  <c r="G104" i="1" s="1"/>
  <c r="H103" i="1"/>
  <c r="G103" i="1"/>
  <c r="D103" i="1"/>
  <c r="C103" i="1"/>
  <c r="C102" i="1"/>
  <c r="H101" i="1"/>
  <c r="G101" i="1"/>
  <c r="D101" i="1"/>
  <c r="C101" i="1"/>
  <c r="D100" i="1"/>
  <c r="C100" i="1"/>
  <c r="G100" i="1" s="1"/>
  <c r="H99" i="1"/>
  <c r="G99" i="1"/>
  <c r="D99" i="1"/>
  <c r="C99" i="1"/>
  <c r="D98" i="1"/>
  <c r="C98" i="1"/>
  <c r="G98" i="1" s="1"/>
  <c r="H97" i="1"/>
  <c r="G97" i="1"/>
  <c r="D97" i="1"/>
  <c r="C97" i="1"/>
  <c r="D96" i="1"/>
  <c r="C96" i="1"/>
  <c r="G96" i="1" s="1"/>
  <c r="H95" i="1"/>
  <c r="G95" i="1"/>
  <c r="D95" i="1"/>
  <c r="C95" i="1"/>
  <c r="D94" i="1"/>
  <c r="C94" i="1"/>
  <c r="G94" i="1" s="1"/>
  <c r="H93" i="1"/>
  <c r="G93" i="1"/>
  <c r="D93" i="1"/>
  <c r="C93" i="1"/>
  <c r="D92" i="1"/>
  <c r="C92" i="1"/>
  <c r="G92" i="1" s="1"/>
  <c r="H91" i="1"/>
  <c r="G91" i="1"/>
  <c r="D91" i="1"/>
  <c r="C91" i="1"/>
  <c r="D90" i="1"/>
  <c r="C90" i="1"/>
  <c r="H90" i="1" s="1"/>
  <c r="H89" i="1"/>
  <c r="G89" i="1"/>
  <c r="D89" i="1"/>
  <c r="C89" i="1"/>
  <c r="D88" i="1"/>
  <c r="C88" i="1"/>
  <c r="G88" i="1" s="1"/>
  <c r="H87" i="1"/>
  <c r="G87" i="1"/>
  <c r="D87" i="1"/>
  <c r="C87" i="1"/>
  <c r="D86" i="1"/>
  <c r="C86" i="1"/>
  <c r="G86" i="1" s="1"/>
  <c r="H85" i="1"/>
  <c r="G85" i="1"/>
  <c r="D85" i="1"/>
  <c r="C85" i="1"/>
  <c r="D84" i="1"/>
  <c r="C84" i="1"/>
  <c r="G84" i="1" s="1"/>
  <c r="H83" i="1"/>
  <c r="G83" i="1"/>
  <c r="D83" i="1"/>
  <c r="C83" i="1"/>
  <c r="D82" i="1"/>
  <c r="C82" i="1"/>
  <c r="G82" i="1" s="1"/>
  <c r="H81" i="1"/>
  <c r="G81" i="1"/>
  <c r="D81" i="1"/>
  <c r="C81" i="1"/>
  <c r="D80" i="1"/>
  <c r="C80" i="1"/>
  <c r="H80" i="1" s="1"/>
  <c r="H79" i="1"/>
  <c r="G79" i="1"/>
  <c r="D79" i="1"/>
  <c r="C79" i="1"/>
  <c r="D78" i="1"/>
  <c r="C78" i="1"/>
  <c r="G78" i="1" s="1"/>
  <c r="H77" i="1"/>
  <c r="G77" i="1"/>
  <c r="D77" i="1"/>
  <c r="C77" i="1"/>
  <c r="D76" i="1"/>
  <c r="C76" i="1"/>
  <c r="G76" i="1" s="1"/>
  <c r="H75" i="1"/>
  <c r="G75" i="1"/>
  <c r="D75" i="1"/>
  <c r="C75" i="1"/>
  <c r="D74" i="1"/>
  <c r="C74" i="1"/>
  <c r="H74" i="1" s="1"/>
  <c r="H73" i="1"/>
  <c r="G73" i="1"/>
  <c r="D73" i="1"/>
  <c r="C73" i="1"/>
  <c r="D72" i="1"/>
  <c r="C72" i="1"/>
  <c r="G72" i="1" s="1"/>
  <c r="H71" i="1"/>
  <c r="G71" i="1"/>
  <c r="D71" i="1"/>
  <c r="C71" i="1"/>
  <c r="D70" i="1"/>
  <c r="C70" i="1"/>
  <c r="G70" i="1" s="1"/>
  <c r="H69" i="1"/>
  <c r="G69" i="1"/>
  <c r="D69" i="1"/>
  <c r="C69" i="1"/>
  <c r="D68" i="1"/>
  <c r="C68" i="1"/>
  <c r="H68" i="1" s="1"/>
  <c r="H67" i="1"/>
  <c r="G67" i="1"/>
  <c r="D67" i="1"/>
  <c r="C67" i="1"/>
  <c r="D66" i="1"/>
  <c r="C66" i="1"/>
  <c r="G66" i="1" s="1"/>
  <c r="H65" i="1"/>
  <c r="G65" i="1"/>
  <c r="D65" i="1"/>
  <c r="C65" i="1"/>
  <c r="D64" i="1"/>
  <c r="C64" i="1"/>
  <c r="G64" i="1" s="1"/>
  <c r="H63" i="1"/>
  <c r="G63" i="1"/>
  <c r="D63" i="1"/>
  <c r="C63" i="1"/>
  <c r="D62" i="1"/>
  <c r="C62" i="1"/>
  <c r="G62" i="1" s="1"/>
  <c r="H61" i="1"/>
  <c r="G61" i="1"/>
  <c r="D61" i="1"/>
  <c r="C61" i="1"/>
  <c r="D60" i="1"/>
  <c r="C60" i="1"/>
  <c r="H60" i="1" s="1"/>
  <c r="H59" i="1"/>
  <c r="G59" i="1"/>
  <c r="D59" i="1"/>
  <c r="C59" i="1"/>
  <c r="D58" i="1"/>
  <c r="C58" i="1"/>
  <c r="G58" i="1" s="1"/>
  <c r="H57" i="1"/>
  <c r="G57" i="1"/>
  <c r="D57" i="1"/>
  <c r="C57" i="1"/>
  <c r="D56" i="1"/>
  <c r="C56" i="1"/>
  <c r="G56" i="1" s="1"/>
  <c r="H55" i="1"/>
  <c r="G55" i="1"/>
  <c r="D55" i="1"/>
  <c r="C55" i="1"/>
  <c r="D54" i="1"/>
  <c r="C54" i="1"/>
  <c r="G54" i="1" s="1"/>
  <c r="H53" i="1"/>
  <c r="G53" i="1"/>
  <c r="D53" i="1"/>
  <c r="C53" i="1"/>
  <c r="D52" i="1"/>
  <c r="C52" i="1"/>
  <c r="G52" i="1" s="1"/>
  <c r="H51" i="1"/>
  <c r="G51" i="1"/>
  <c r="D51" i="1"/>
  <c r="C51" i="1"/>
  <c r="D50" i="1"/>
  <c r="C50" i="1"/>
  <c r="H50" i="1" s="1"/>
  <c r="H49" i="1"/>
  <c r="G49" i="1"/>
  <c r="D49" i="1"/>
  <c r="C49" i="1"/>
  <c r="D48" i="1"/>
  <c r="C48" i="1"/>
  <c r="G48" i="1" s="1"/>
  <c r="H47" i="1"/>
  <c r="G47" i="1"/>
  <c r="D47" i="1"/>
  <c r="C47" i="1"/>
  <c r="D46" i="1"/>
  <c r="C46" i="1"/>
  <c r="G46" i="1" s="1"/>
  <c r="D44" i="1"/>
  <c r="C44" i="1"/>
  <c r="G44" i="1" s="1"/>
  <c r="H43" i="1"/>
  <c r="G43" i="1"/>
  <c r="D43" i="1"/>
  <c r="C43" i="1"/>
  <c r="D42" i="1"/>
  <c r="C42" i="1"/>
  <c r="H42" i="1" s="1"/>
  <c r="H41" i="1"/>
  <c r="G41" i="1"/>
  <c r="D41" i="1"/>
  <c r="C41" i="1"/>
  <c r="D40" i="1"/>
  <c r="C40" i="1"/>
  <c r="G40" i="1" s="1"/>
  <c r="D39" i="1"/>
  <c r="D38" i="1"/>
  <c r="C38" i="1"/>
  <c r="G38" i="1" s="1"/>
  <c r="H37" i="1"/>
  <c r="G37" i="1"/>
  <c r="D37" i="1"/>
  <c r="C37" i="1"/>
  <c r="D36" i="1"/>
  <c r="C36" i="1"/>
  <c r="G36" i="1" s="1"/>
  <c r="H35" i="1"/>
  <c r="G35" i="1"/>
  <c r="D35" i="1"/>
  <c r="C35" i="1"/>
  <c r="D34" i="1"/>
  <c r="C34" i="1"/>
  <c r="H34" i="1" s="1"/>
  <c r="H33" i="1"/>
  <c r="G33" i="1"/>
  <c r="D33" i="1"/>
  <c r="C33" i="1"/>
  <c r="D32" i="1"/>
  <c r="C32" i="1"/>
  <c r="G32" i="1" s="1"/>
  <c r="H31" i="1"/>
  <c r="G31" i="1"/>
  <c r="D31" i="1"/>
  <c r="C31" i="1"/>
  <c r="D30" i="1"/>
  <c r="C30" i="1"/>
  <c r="G30" i="1" s="1"/>
  <c r="H29" i="1"/>
  <c r="G29" i="1"/>
  <c r="D29" i="1"/>
  <c r="C29" i="1"/>
  <c r="D28" i="1"/>
  <c r="C28" i="1"/>
  <c r="H28" i="1" s="1"/>
  <c r="H27" i="1"/>
  <c r="G27" i="1"/>
  <c r="D27" i="1"/>
  <c r="C27" i="1"/>
  <c r="D26" i="1"/>
  <c r="C26" i="1"/>
  <c r="G26" i="1" s="1"/>
  <c r="H25" i="1"/>
  <c r="G25" i="1"/>
  <c r="D25" i="1"/>
  <c r="C25" i="1"/>
  <c r="D24" i="1"/>
  <c r="C24" i="1"/>
  <c r="G24" i="1" s="1"/>
  <c r="H23" i="1"/>
  <c r="G23" i="1"/>
  <c r="D23" i="1"/>
  <c r="C23" i="1"/>
  <c r="D22" i="1"/>
  <c r="C22" i="1"/>
  <c r="G22" i="1" s="1"/>
  <c r="H21" i="1"/>
  <c r="G21" i="1"/>
  <c r="D21" i="1"/>
  <c r="C21" i="1"/>
  <c r="D20" i="1"/>
  <c r="C20" i="1"/>
  <c r="G20" i="1" s="1"/>
  <c r="H19" i="1"/>
  <c r="G19" i="1"/>
  <c r="D19" i="1"/>
  <c r="C19" i="1"/>
  <c r="D18" i="1"/>
  <c r="C18" i="1"/>
  <c r="H18" i="1" s="1"/>
  <c r="H17" i="1"/>
  <c r="G17" i="1"/>
  <c r="D17" i="1"/>
  <c r="C17" i="1"/>
  <c r="D16" i="1"/>
  <c r="C16" i="1"/>
  <c r="G16" i="1" s="1"/>
  <c r="H15" i="1"/>
  <c r="G15" i="1"/>
  <c r="D15" i="1"/>
  <c r="C15" i="1"/>
  <c r="D14" i="1"/>
  <c r="C14" i="1"/>
  <c r="G14" i="1" s="1"/>
  <c r="H13" i="1"/>
  <c r="G13" i="1"/>
  <c r="D13" i="1"/>
  <c r="C13" i="1"/>
  <c r="D12" i="1"/>
  <c r="C12" i="1"/>
  <c r="G12" i="1" s="1"/>
  <c r="H11" i="1"/>
  <c r="G11" i="1"/>
  <c r="D11" i="1"/>
  <c r="C11" i="1"/>
  <c r="D10" i="1"/>
  <c r="C10" i="1"/>
  <c r="H10" i="1" s="1"/>
  <c r="H9" i="1"/>
  <c r="G9" i="1"/>
  <c r="D9" i="1"/>
  <c r="C9" i="1"/>
  <c r="D8" i="1"/>
  <c r="C8" i="1"/>
  <c r="G8" i="1" s="1"/>
  <c r="H7" i="1"/>
  <c r="G7" i="1"/>
  <c r="D7" i="1"/>
  <c r="C7" i="1"/>
  <c r="D6" i="1"/>
  <c r="C6" i="1"/>
  <c r="G6" i="1" s="1"/>
  <c r="H5" i="1"/>
  <c r="G5" i="1"/>
  <c r="D5" i="1"/>
  <c r="C5" i="1"/>
  <c r="D4" i="1"/>
  <c r="C4" i="1"/>
  <c r="H4" i="1" s="1"/>
  <c r="E324" i="9" l="1"/>
  <c r="B324" i="9" s="1"/>
  <c r="G1620" i="1"/>
  <c r="G1092" i="1"/>
  <c r="F82" i="5"/>
  <c r="H1092" i="1"/>
  <c r="E304" i="9"/>
  <c r="B304" i="9" s="1"/>
  <c r="H1264" i="1"/>
  <c r="E303" i="9"/>
  <c r="B303" i="9" s="1"/>
  <c r="F256" i="5"/>
  <c r="G1260" i="1"/>
  <c r="G1152" i="1"/>
  <c r="E313" i="9"/>
  <c r="B313" i="9" s="1"/>
  <c r="E340" i="9"/>
  <c r="B340" i="9" s="1"/>
  <c r="F260" i="5"/>
  <c r="D255" i="5"/>
  <c r="C1259" i="1" s="1"/>
  <c r="H1260" i="1"/>
  <c r="H1261" i="1"/>
  <c r="G1167" i="1"/>
  <c r="C1087" i="1"/>
  <c r="E312" i="9"/>
  <c r="B312" i="9" s="1"/>
  <c r="F236" i="9"/>
  <c r="B236" i="9" s="1"/>
  <c r="E329" i="9"/>
  <c r="B329" i="9" s="1"/>
  <c r="E37" i="9"/>
  <c r="B37" i="9" s="1"/>
  <c r="E307" i="9"/>
  <c r="B307" i="9" s="1"/>
  <c r="E326" i="9"/>
  <c r="B326" i="9" s="1"/>
  <c r="H1682" i="1"/>
  <c r="C1681" i="1"/>
  <c r="H1602" i="1"/>
  <c r="H1583" i="1"/>
  <c r="G1583" i="1"/>
  <c r="H1584" i="1"/>
  <c r="E320" i="9"/>
  <c r="B320" i="9" s="1"/>
  <c r="E31" i="9"/>
  <c r="B31" i="9" s="1"/>
  <c r="E647" i="4"/>
  <c r="D641" i="1" s="1"/>
  <c r="D114" i="6"/>
  <c r="C1510" i="1" s="1"/>
  <c r="H1516" i="1"/>
  <c r="H1514" i="1"/>
  <c r="G1513" i="1"/>
  <c r="C1511" i="1"/>
  <c r="G1511" i="1"/>
  <c r="G1516" i="1"/>
  <c r="G1514" i="1"/>
  <c r="F115" i="6"/>
  <c r="E114" i="6"/>
  <c r="H422" i="1"/>
  <c r="G414" i="1"/>
  <c r="H415" i="1"/>
  <c r="E294" i="9"/>
  <c r="B294" i="9" s="1"/>
  <c r="E648" i="4"/>
  <c r="D642" i="1" s="1"/>
  <c r="G421" i="1"/>
  <c r="H421" i="1"/>
  <c r="F426" i="4"/>
  <c r="D648" i="4"/>
  <c r="H299" i="1"/>
  <c r="F427" i="4"/>
  <c r="H512" i="1"/>
  <c r="G512" i="1"/>
  <c r="G1106" i="1"/>
  <c r="H1106" i="1"/>
  <c r="G229" i="1"/>
  <c r="G291" i="1"/>
  <c r="G431" i="1"/>
  <c r="G463" i="1"/>
  <c r="G477" i="1"/>
  <c r="H886" i="1"/>
  <c r="G886" i="1"/>
  <c r="H920" i="1"/>
  <c r="G920" i="1"/>
  <c r="G976" i="1"/>
  <c r="H976" i="1"/>
  <c r="G986" i="1"/>
  <c r="H986" i="1"/>
  <c r="G1006" i="1"/>
  <c r="H1006" i="1"/>
  <c r="G1190" i="1"/>
  <c r="H1190" i="1"/>
  <c r="G1210" i="1"/>
  <c r="H1210" i="1"/>
  <c r="G1301" i="1"/>
  <c r="H1301" i="1"/>
  <c r="G1308" i="1"/>
  <c r="H1308" i="1"/>
  <c r="G1317" i="1"/>
  <c r="H1317" i="1"/>
  <c r="G1372" i="1"/>
  <c r="H1372" i="1"/>
  <c r="H1383" i="1"/>
  <c r="G1383" i="1"/>
  <c r="G1398" i="1"/>
  <c r="H1398" i="1"/>
  <c r="G206" i="1"/>
  <c r="G213" i="1"/>
  <c r="H215" i="1"/>
  <c r="G220" i="1"/>
  <c r="G227" i="1"/>
  <c r="H232" i="1"/>
  <c r="G236" i="1"/>
  <c r="G243" i="1"/>
  <c r="H245" i="1"/>
  <c r="H248" i="1"/>
  <c r="G252" i="1"/>
  <c r="G259" i="1"/>
  <c r="H261" i="1"/>
  <c r="H264" i="1"/>
  <c r="G268" i="1"/>
  <c r="G273" i="1"/>
  <c r="H275" i="1"/>
  <c r="H278" i="1"/>
  <c r="G282" i="1"/>
  <c r="G289" i="1"/>
  <c r="H294" i="1"/>
  <c r="G301" i="1"/>
  <c r="H304" i="1"/>
  <c r="G308" i="1"/>
  <c r="G315" i="1"/>
  <c r="H317" i="1"/>
  <c r="H320" i="1"/>
  <c r="G324" i="1"/>
  <c r="G331" i="1"/>
  <c r="H333" i="1"/>
  <c r="H336" i="1"/>
  <c r="G340" i="1"/>
  <c r="G347" i="1"/>
  <c r="H350" i="1"/>
  <c r="G354" i="1"/>
  <c r="G359" i="1"/>
  <c r="H361" i="1"/>
  <c r="H364" i="1"/>
  <c r="G375" i="1"/>
  <c r="H377" i="1"/>
  <c r="H380" i="1"/>
  <c r="G384" i="1"/>
  <c r="G391" i="1"/>
  <c r="H393" i="1"/>
  <c r="H396" i="1"/>
  <c r="G400" i="1"/>
  <c r="G405" i="1"/>
  <c r="H407" i="1"/>
  <c r="H410" i="1"/>
  <c r="G429" i="1"/>
  <c r="H434" i="1"/>
  <c r="G438" i="1"/>
  <c r="G445" i="1"/>
  <c r="H447" i="1"/>
  <c r="H450" i="1"/>
  <c r="G454" i="1"/>
  <c r="G461" i="1"/>
  <c r="H466" i="1"/>
  <c r="G470" i="1"/>
  <c r="G475" i="1"/>
  <c r="H480" i="1"/>
  <c r="G484" i="1"/>
  <c r="G498" i="1"/>
  <c r="H872" i="1"/>
  <c r="G872" i="1"/>
  <c r="G874" i="1"/>
  <c r="G956" i="1"/>
  <c r="G1044" i="1"/>
  <c r="H1044" i="1"/>
  <c r="G1062" i="1"/>
  <c r="H1062" i="1"/>
  <c r="H1064" i="1"/>
  <c r="G1148" i="1"/>
  <c r="H1148" i="1"/>
  <c r="G1166" i="1"/>
  <c r="H1166" i="1"/>
  <c r="H1168" i="1"/>
  <c r="H1254" i="1"/>
  <c r="G1292" i="1"/>
  <c r="H1292" i="1"/>
  <c r="G1305" i="1"/>
  <c r="H1305" i="1"/>
  <c r="G1358" i="1"/>
  <c r="H1358" i="1"/>
  <c r="H1365" i="1"/>
  <c r="G1365" i="1"/>
  <c r="G1630" i="1"/>
  <c r="H1630" i="1"/>
  <c r="H934" i="1"/>
  <c r="G934" i="1"/>
  <c r="G1090" i="1"/>
  <c r="H1090" i="1"/>
  <c r="G1390" i="1"/>
  <c r="H1390" i="1"/>
  <c r="G4" i="1"/>
  <c r="G10" i="1"/>
  <c r="G18" i="1"/>
  <c r="G28" i="1"/>
  <c r="G34" i="1"/>
  <c r="G42" i="1"/>
  <c r="G50" i="1"/>
  <c r="G60" i="1"/>
  <c r="G68" i="1"/>
  <c r="G74" i="1"/>
  <c r="G80" i="1"/>
  <c r="G90" i="1"/>
  <c r="G102" i="1"/>
  <c r="G110" i="1"/>
  <c r="G120" i="1"/>
  <c r="G128" i="1"/>
  <c r="G144" i="1"/>
  <c r="G150" i="1"/>
  <c r="G158" i="1"/>
  <c r="G166" i="1"/>
  <c r="G174" i="1"/>
  <c r="G188" i="1"/>
  <c r="G234" i="1"/>
  <c r="G322" i="1"/>
  <c r="G382" i="1"/>
  <c r="G532" i="1"/>
  <c r="G540" i="1"/>
  <c r="G548" i="1"/>
  <c r="G554" i="1"/>
  <c r="G908" i="1"/>
  <c r="H918" i="1"/>
  <c r="G918" i="1"/>
  <c r="G954" i="1"/>
  <c r="G1016" i="1"/>
  <c r="H1016" i="1"/>
  <c r="G1258" i="1"/>
  <c r="H1258" i="1"/>
  <c r="G1280" i="1"/>
  <c r="H1280" i="1"/>
  <c r="G1340" i="1"/>
  <c r="H1340" i="1"/>
  <c r="H1351" i="1"/>
  <c r="G1351" i="1"/>
  <c r="G1366" i="1"/>
  <c r="H1366" i="1"/>
  <c r="H6" i="1"/>
  <c r="H8" i="1"/>
  <c r="H12" i="1"/>
  <c r="H14" i="1"/>
  <c r="H16" i="1"/>
  <c r="H20" i="1"/>
  <c r="H22" i="1"/>
  <c r="H24" i="1"/>
  <c r="H26" i="1"/>
  <c r="H30" i="1"/>
  <c r="H32" i="1"/>
  <c r="H36" i="1"/>
  <c r="H38" i="1"/>
  <c r="H40" i="1"/>
  <c r="H44" i="1"/>
  <c r="H46" i="1"/>
  <c r="H48" i="1"/>
  <c r="H52" i="1"/>
  <c r="H54" i="1"/>
  <c r="H56" i="1"/>
  <c r="H58" i="1"/>
  <c r="H62" i="1"/>
  <c r="H64" i="1"/>
  <c r="H66" i="1"/>
  <c r="H70" i="1"/>
  <c r="H72" i="1"/>
  <c r="H76" i="1"/>
  <c r="H78" i="1"/>
  <c r="H82" i="1"/>
  <c r="H84" i="1"/>
  <c r="H86" i="1"/>
  <c r="H88" i="1"/>
  <c r="H92" i="1"/>
  <c r="H94" i="1"/>
  <c r="H96" i="1"/>
  <c r="H98" i="1"/>
  <c r="H100" i="1"/>
  <c r="H104" i="1"/>
  <c r="H106" i="1"/>
  <c r="H108" i="1"/>
  <c r="H112" i="1"/>
  <c r="H114" i="1"/>
  <c r="H116" i="1"/>
  <c r="H118" i="1"/>
  <c r="H122" i="1"/>
  <c r="H124" i="1"/>
  <c r="H126" i="1"/>
  <c r="H130" i="1"/>
  <c r="H132" i="1"/>
  <c r="H134" i="1"/>
  <c r="H136" i="1"/>
  <c r="H138" i="1"/>
  <c r="H140" i="1"/>
  <c r="H142" i="1"/>
  <c r="H146" i="1"/>
  <c r="H152" i="1"/>
  <c r="H154" i="1"/>
  <c r="H156" i="1"/>
  <c r="H162" i="1"/>
  <c r="H164" i="1"/>
  <c r="H168" i="1"/>
  <c r="H170" i="1"/>
  <c r="H172" i="1"/>
  <c r="H176" i="1"/>
  <c r="H178" i="1"/>
  <c r="H180" i="1"/>
  <c r="H182" i="1"/>
  <c r="H184" i="1"/>
  <c r="H186" i="1"/>
  <c r="H190" i="1"/>
  <c r="H192" i="1"/>
  <c r="H194" i="1"/>
  <c r="H196" i="1"/>
  <c r="H200" i="1"/>
  <c r="H202" i="1"/>
  <c r="G209" i="1"/>
  <c r="H214" i="1"/>
  <c r="G223" i="1"/>
  <c r="H228" i="1"/>
  <c r="G232" i="1"/>
  <c r="G239" i="1"/>
  <c r="H244" i="1"/>
  <c r="G248" i="1"/>
  <c r="G255" i="1"/>
  <c r="H260" i="1"/>
  <c r="G264" i="1"/>
  <c r="H274" i="1"/>
  <c r="G278" i="1"/>
  <c r="G285" i="1"/>
  <c r="H290" i="1"/>
  <c r="G294" i="1"/>
  <c r="H302" i="1"/>
  <c r="G304" i="1"/>
  <c r="G311" i="1"/>
  <c r="G320" i="1"/>
  <c r="G327" i="1"/>
  <c r="H332" i="1"/>
  <c r="G336" i="1"/>
  <c r="G343" i="1"/>
  <c r="H348" i="1"/>
  <c r="G350" i="1"/>
  <c r="H360" i="1"/>
  <c r="G364" i="1"/>
  <c r="G371" i="1"/>
  <c r="H376" i="1"/>
  <c r="G380" i="1"/>
  <c r="G387" i="1"/>
  <c r="H392" i="1"/>
  <c r="G396" i="1"/>
  <c r="H406" i="1"/>
  <c r="G410" i="1"/>
  <c r="G415" i="1"/>
  <c r="H430" i="1"/>
  <c r="G434" i="1"/>
  <c r="G441" i="1"/>
  <c r="H446" i="1"/>
  <c r="G450" i="1"/>
  <c r="G457" i="1"/>
  <c r="H462" i="1"/>
  <c r="G466" i="1"/>
  <c r="H476" i="1"/>
  <c r="G480" i="1"/>
  <c r="G494" i="1"/>
  <c r="G520" i="1"/>
  <c r="H530" i="1"/>
  <c r="H534" i="1"/>
  <c r="H536" i="1"/>
  <c r="H538" i="1"/>
  <c r="H542" i="1"/>
  <c r="H544" i="1"/>
  <c r="H546" i="1"/>
  <c r="H550" i="1"/>
  <c r="H552" i="1"/>
  <c r="H556" i="1"/>
  <c r="H558" i="1"/>
  <c r="H560" i="1"/>
  <c r="H562" i="1"/>
  <c r="H564" i="1"/>
  <c r="G860" i="1"/>
  <c r="H870" i="1"/>
  <c r="G870" i="1"/>
  <c r="H904" i="1"/>
  <c r="G904" i="1"/>
  <c r="G906" i="1"/>
  <c r="G1030" i="1"/>
  <c r="H1030" i="1"/>
  <c r="H1032" i="1"/>
  <c r="G1120" i="1"/>
  <c r="H1120" i="1"/>
  <c r="H1245" i="1"/>
  <c r="G1245" i="1"/>
  <c r="G204" i="1"/>
  <c r="G250" i="1"/>
  <c r="G266" i="1"/>
  <c r="G280" i="1"/>
  <c r="G306" i="1"/>
  <c r="G352" i="1"/>
  <c r="G398" i="1"/>
  <c r="G422" i="1"/>
  <c r="G436" i="1"/>
  <c r="G452" i="1"/>
  <c r="G468" i="1"/>
  <c r="G482" i="1"/>
  <c r="G496" i="1"/>
  <c r="G974" i="1"/>
  <c r="H974" i="1"/>
  <c r="G216" i="1"/>
  <c r="G262" i="1"/>
  <c r="G318" i="1"/>
  <c r="G334" i="1"/>
  <c r="G362" i="1"/>
  <c r="G378" i="1"/>
  <c r="G394" i="1"/>
  <c r="G408" i="1"/>
  <c r="G432" i="1"/>
  <c r="G448" i="1"/>
  <c r="G464" i="1"/>
  <c r="G478" i="1"/>
  <c r="G492" i="1"/>
  <c r="G518" i="1"/>
  <c r="H856" i="1"/>
  <c r="G856" i="1"/>
  <c r="G858" i="1"/>
  <c r="G940" i="1"/>
  <c r="H950" i="1"/>
  <c r="G950" i="1"/>
  <c r="G1014" i="1"/>
  <c r="H1014" i="1"/>
  <c r="G1246" i="1"/>
  <c r="H1246" i="1"/>
  <c r="H1251" i="1"/>
  <c r="G1251" i="1"/>
  <c r="G338" i="1"/>
  <c r="G366" i="1"/>
  <c r="H508" i="1"/>
  <c r="H952" i="1"/>
  <c r="G952" i="1"/>
  <c r="G230" i="1"/>
  <c r="G246" i="1"/>
  <c r="G276" i="1"/>
  <c r="G292" i="1"/>
  <c r="H210" i="1"/>
  <c r="H224" i="1"/>
  <c r="H240" i="1"/>
  <c r="H256" i="1"/>
  <c r="H270" i="1"/>
  <c r="H286" i="1"/>
  <c r="H298" i="1"/>
  <c r="G307" i="1"/>
  <c r="H312" i="1"/>
  <c r="G323" i="1"/>
  <c r="H328" i="1"/>
  <c r="G339" i="1"/>
  <c r="H344" i="1"/>
  <c r="G353" i="1"/>
  <c r="G360" i="1"/>
  <c r="G367" i="1"/>
  <c r="H372" i="1"/>
  <c r="G376" i="1"/>
  <c r="G383" i="1"/>
  <c r="H388" i="1"/>
  <c r="G392" i="1"/>
  <c r="G399" i="1"/>
  <c r="H402" i="1"/>
  <c r="G406" i="1"/>
  <c r="H416" i="1"/>
  <c r="G423" i="1"/>
  <c r="H426" i="1"/>
  <c r="G430" i="1"/>
  <c r="G437" i="1"/>
  <c r="H442" i="1"/>
  <c r="G446" i="1"/>
  <c r="G453" i="1"/>
  <c r="H458" i="1"/>
  <c r="G462" i="1"/>
  <c r="G469" i="1"/>
  <c r="G476" i="1"/>
  <c r="G483" i="1"/>
  <c r="H486" i="1"/>
  <c r="G490" i="1"/>
  <c r="H506" i="1"/>
  <c r="H514" i="1"/>
  <c r="G514" i="1"/>
  <c r="G516" i="1"/>
  <c r="H528" i="1"/>
  <c r="G528" i="1"/>
  <c r="G892" i="1"/>
  <c r="H902" i="1"/>
  <c r="G902" i="1"/>
  <c r="H936" i="1"/>
  <c r="G936" i="1"/>
  <c r="G938" i="1"/>
  <c r="G1108" i="1"/>
  <c r="H1108" i="1"/>
  <c r="G1118" i="1"/>
  <c r="H1118" i="1"/>
  <c r="G1138" i="1"/>
  <c r="H1138" i="1"/>
  <c r="G1238" i="1"/>
  <c r="H1238" i="1"/>
  <c r="H1240" i="1"/>
  <c r="H1397" i="1"/>
  <c r="G1397" i="1"/>
  <c r="G218" i="1"/>
  <c r="H208" i="1"/>
  <c r="H222" i="1"/>
  <c r="H238" i="1"/>
  <c r="H254" i="1"/>
  <c r="H284" i="1"/>
  <c r="G300" i="1"/>
  <c r="H310" i="1"/>
  <c r="G314" i="1"/>
  <c r="H326" i="1"/>
  <c r="G330" i="1"/>
  <c r="H342" i="1"/>
  <c r="G346" i="1"/>
  <c r="G358" i="1"/>
  <c r="H370" i="1"/>
  <c r="G374" i="1"/>
  <c r="H386" i="1"/>
  <c r="G390" i="1"/>
  <c r="G404" i="1"/>
  <c r="H414" i="1"/>
  <c r="G428" i="1"/>
  <c r="H440" i="1"/>
  <c r="G444" i="1"/>
  <c r="H456" i="1"/>
  <c r="H472" i="1"/>
  <c r="G474" i="1"/>
  <c r="G488" i="1"/>
  <c r="H504" i="1"/>
  <c r="H636" i="1"/>
  <c r="G636" i="1"/>
  <c r="G844" i="1"/>
  <c r="H854" i="1"/>
  <c r="G854" i="1"/>
  <c r="H888" i="1"/>
  <c r="G888" i="1"/>
  <c r="G890" i="1"/>
  <c r="G988" i="1"/>
  <c r="H988" i="1"/>
  <c r="G1008" i="1"/>
  <c r="H1008" i="1"/>
  <c r="G1204" i="1"/>
  <c r="H1204" i="1"/>
  <c r="G1222" i="1"/>
  <c r="H1222" i="1"/>
  <c r="G1188" i="1"/>
  <c r="H1188" i="1"/>
  <c r="G1220" i="1"/>
  <c r="H1220" i="1"/>
  <c r="G1236" i="1"/>
  <c r="H1236" i="1"/>
  <c r="G1252" i="1"/>
  <c r="H1252" i="1"/>
  <c r="G1296" i="1"/>
  <c r="H1296" i="1"/>
  <c r="G1326" i="1"/>
  <c r="H1326" i="1"/>
  <c r="H1333" i="1"/>
  <c r="G1333" i="1"/>
  <c r="G1448" i="1"/>
  <c r="H1448" i="1"/>
  <c r="H1455" i="1"/>
  <c r="G1455" i="1"/>
  <c r="H1518" i="1"/>
  <c r="G1518" i="1"/>
  <c r="H1548" i="1"/>
  <c r="G1548" i="1"/>
  <c r="I1548" i="1" s="1"/>
  <c r="J1548" i="1"/>
  <c r="H1604" i="1"/>
  <c r="G1604" i="1"/>
  <c r="G972" i="1"/>
  <c r="H972" i="1"/>
  <c r="G1004" i="1"/>
  <c r="H1004" i="1"/>
  <c r="G1028" i="1"/>
  <c r="H1028" i="1"/>
  <c r="G1060" i="1"/>
  <c r="H1060" i="1"/>
  <c r="G1088" i="1"/>
  <c r="H1088" i="1"/>
  <c r="G1104" i="1"/>
  <c r="H1104" i="1"/>
  <c r="G1136" i="1"/>
  <c r="H1136" i="1"/>
  <c r="G1164" i="1"/>
  <c r="H1164" i="1"/>
  <c r="G1274" i="1"/>
  <c r="H1274" i="1"/>
  <c r="G1334" i="1"/>
  <c r="H1334" i="1"/>
  <c r="H1441" i="1"/>
  <c r="G1441" i="1"/>
  <c r="G852" i="1"/>
  <c r="G868" i="1"/>
  <c r="G884" i="1"/>
  <c r="G900" i="1"/>
  <c r="G916" i="1"/>
  <c r="G932" i="1"/>
  <c r="G948" i="1"/>
  <c r="H1018" i="1"/>
  <c r="H1050" i="1"/>
  <c r="H1078" i="1"/>
  <c r="H1154" i="1"/>
  <c r="G1206" i="1"/>
  <c r="H1206" i="1"/>
  <c r="H1208" i="1"/>
  <c r="G1234" i="1"/>
  <c r="H1234" i="1"/>
  <c r="G1266" i="1"/>
  <c r="H1266" i="1"/>
  <c r="G1269" i="1"/>
  <c r="G1422" i="1"/>
  <c r="H1422" i="1"/>
  <c r="H1429" i="1"/>
  <c r="G1429" i="1"/>
  <c r="G970" i="1"/>
  <c r="H970" i="1"/>
  <c r="G1002" i="1"/>
  <c r="H1002" i="1"/>
  <c r="G1046" i="1"/>
  <c r="H1046" i="1"/>
  <c r="H1048" i="1"/>
  <c r="G1102" i="1"/>
  <c r="H1102" i="1"/>
  <c r="G1134" i="1"/>
  <c r="H1134" i="1"/>
  <c r="G1150" i="1"/>
  <c r="H1150" i="1"/>
  <c r="H1152" i="1"/>
  <c r="H1224" i="1"/>
  <c r="G1272" i="1"/>
  <c r="H1272" i="1"/>
  <c r="G1320" i="1"/>
  <c r="H1320" i="1"/>
  <c r="G1404" i="1"/>
  <c r="H1404" i="1"/>
  <c r="H1415" i="1"/>
  <c r="G1415" i="1"/>
  <c r="G1430" i="1"/>
  <c r="H1430" i="1"/>
  <c r="H1275" i="1"/>
  <c r="G1275" i="1"/>
  <c r="G1284" i="1"/>
  <c r="H1284" i="1"/>
  <c r="G1293" i="1"/>
  <c r="H1293" i="1"/>
  <c r="H1327" i="1"/>
  <c r="G1327" i="1"/>
  <c r="H1359" i="1"/>
  <c r="G1359" i="1"/>
  <c r="H1391" i="1"/>
  <c r="G1391" i="1"/>
  <c r="H1423" i="1"/>
  <c r="G1423" i="1"/>
  <c r="H1449" i="1"/>
  <c r="G1449" i="1"/>
  <c r="D135" i="5"/>
  <c r="F136" i="5"/>
  <c r="C1141" i="1"/>
  <c r="G1256" i="1"/>
  <c r="H1256" i="1"/>
  <c r="G1267" i="1"/>
  <c r="H1281" i="1"/>
  <c r="G1312" i="1"/>
  <c r="H1312" i="1"/>
  <c r="G1342" i="1"/>
  <c r="H1342" i="1"/>
  <c r="G1356" i="1"/>
  <c r="H1356" i="1"/>
  <c r="G1374" i="1"/>
  <c r="H1374" i="1"/>
  <c r="G1388" i="1"/>
  <c r="H1388" i="1"/>
  <c r="G1406" i="1"/>
  <c r="H1406" i="1"/>
  <c r="G1420" i="1"/>
  <c r="H1420" i="1"/>
  <c r="G1432" i="1"/>
  <c r="H1432" i="1"/>
  <c r="G1446" i="1"/>
  <c r="H1446" i="1"/>
  <c r="H1478" i="1"/>
  <c r="G1478" i="1"/>
  <c r="G1545" i="1"/>
  <c r="I1545" i="1" s="1"/>
  <c r="J1545" i="1"/>
  <c r="H1675" i="1"/>
  <c r="G1675" i="1"/>
  <c r="G1244" i="1"/>
  <c r="H1244" i="1"/>
  <c r="H1268" i="1"/>
  <c r="G1288" i="1"/>
  <c r="H1288" i="1"/>
  <c r="G1309" i="1"/>
  <c r="H1309" i="1"/>
  <c r="H1321" i="1"/>
  <c r="H1324" i="1"/>
  <c r="H1335" i="1"/>
  <c r="G1335" i="1"/>
  <c r="H1349" i="1"/>
  <c r="G1349" i="1"/>
  <c r="H1367" i="1"/>
  <c r="G1367" i="1"/>
  <c r="H1381" i="1"/>
  <c r="G1381" i="1"/>
  <c r="H1399" i="1"/>
  <c r="G1399" i="1"/>
  <c r="H1413" i="1"/>
  <c r="G1413" i="1"/>
  <c r="H1439" i="1"/>
  <c r="G1439" i="1"/>
  <c r="H1462" i="1"/>
  <c r="G1462" i="1"/>
  <c r="H968" i="1"/>
  <c r="H984" i="1"/>
  <c r="H1000" i="1"/>
  <c r="H1026" i="1"/>
  <c r="H1042" i="1"/>
  <c r="H1058" i="1"/>
  <c r="H1086" i="1"/>
  <c r="H1100" i="1"/>
  <c r="H1116" i="1"/>
  <c r="H1132" i="1"/>
  <c r="H1146" i="1"/>
  <c r="H1162" i="1"/>
  <c r="H1178" i="1"/>
  <c r="H1186" i="1"/>
  <c r="H1202" i="1"/>
  <c r="H1218" i="1"/>
  <c r="H1232" i="1"/>
  <c r="H1276" i="1"/>
  <c r="G1285" i="1"/>
  <c r="H1285" i="1"/>
  <c r="G1350" i="1"/>
  <c r="H1350" i="1"/>
  <c r="G1382" i="1"/>
  <c r="H1382" i="1"/>
  <c r="G1414" i="1"/>
  <c r="H1414" i="1"/>
  <c r="G1440" i="1"/>
  <c r="H1440" i="1"/>
  <c r="H1489" i="1"/>
  <c r="G1489" i="1"/>
  <c r="H1495" i="1"/>
  <c r="G1495" i="1"/>
  <c r="H966" i="1"/>
  <c r="H982" i="1"/>
  <c r="H998" i="1"/>
  <c r="H1024" i="1"/>
  <c r="H1040" i="1"/>
  <c r="H1056" i="1"/>
  <c r="H1072" i="1"/>
  <c r="H1084" i="1"/>
  <c r="H1098" i="1"/>
  <c r="H1114" i="1"/>
  <c r="H1130" i="1"/>
  <c r="H1144" i="1"/>
  <c r="H1160" i="1"/>
  <c r="H1176" i="1"/>
  <c r="H1184" i="1"/>
  <c r="H1200" i="1"/>
  <c r="H1216" i="1"/>
  <c r="H1230" i="1"/>
  <c r="G1242" i="1"/>
  <c r="H1242" i="1"/>
  <c r="G1253" i="1"/>
  <c r="H1265" i="1"/>
  <c r="G1265" i="1"/>
  <c r="G1304" i="1"/>
  <c r="H1304" i="1"/>
  <c r="G1316" i="1"/>
  <c r="H1316" i="1"/>
  <c r="H1343" i="1"/>
  <c r="G1343" i="1"/>
  <c r="H1375" i="1"/>
  <c r="G1375" i="1"/>
  <c r="H1407" i="1"/>
  <c r="G1407" i="1"/>
  <c r="H1433" i="1"/>
  <c r="G1433" i="1"/>
  <c r="G1454" i="1"/>
  <c r="H1454" i="1"/>
  <c r="H1468" i="1"/>
  <c r="G1468" i="1"/>
  <c r="H1482" i="1"/>
  <c r="G1482" i="1"/>
  <c r="H1486" i="1"/>
  <c r="G1486" i="1"/>
  <c r="H1573" i="1"/>
  <c r="G1573" i="1"/>
  <c r="J1573" i="1"/>
  <c r="G1250" i="1"/>
  <c r="G1264" i="1"/>
  <c r="H1329" i="1"/>
  <c r="G1329" i="1"/>
  <c r="G1336" i="1"/>
  <c r="H1345" i="1"/>
  <c r="G1345" i="1"/>
  <c r="G1352" i="1"/>
  <c r="H1361" i="1"/>
  <c r="G1361" i="1"/>
  <c r="G1368" i="1"/>
  <c r="H1377" i="1"/>
  <c r="G1377" i="1"/>
  <c r="G1384" i="1"/>
  <c r="H1393" i="1"/>
  <c r="G1393" i="1"/>
  <c r="G1400" i="1"/>
  <c r="H1409" i="1"/>
  <c r="G1409" i="1"/>
  <c r="G1416" i="1"/>
  <c r="H1425" i="1"/>
  <c r="G1425" i="1"/>
  <c r="H1435" i="1"/>
  <c r="G1435" i="1"/>
  <c r="G1442" i="1"/>
  <c r="H1451" i="1"/>
  <c r="G1451" i="1"/>
  <c r="H1484" i="1"/>
  <c r="G1484" i="1"/>
  <c r="H1497" i="1"/>
  <c r="G1497" i="1"/>
  <c r="H1543" i="1"/>
  <c r="G1543" i="1"/>
  <c r="G1248" i="1"/>
  <c r="G1262" i="1"/>
  <c r="G1278" i="1"/>
  <c r="G1286" i="1"/>
  <c r="G1294" i="1"/>
  <c r="G1302" i="1"/>
  <c r="G1310" i="1"/>
  <c r="G1318" i="1"/>
  <c r="H1323" i="1"/>
  <c r="G1323" i="1"/>
  <c r="G1330" i="1"/>
  <c r="H1339" i="1"/>
  <c r="G1339" i="1"/>
  <c r="G1346" i="1"/>
  <c r="H1355" i="1"/>
  <c r="G1355" i="1"/>
  <c r="G1362" i="1"/>
  <c r="H1371" i="1"/>
  <c r="G1371" i="1"/>
  <c r="G1378" i="1"/>
  <c r="H1387" i="1"/>
  <c r="G1387" i="1"/>
  <c r="G1394" i="1"/>
  <c r="H1403" i="1"/>
  <c r="G1403" i="1"/>
  <c r="G1410" i="1"/>
  <c r="H1419" i="1"/>
  <c r="G1419" i="1"/>
  <c r="G1426" i="1"/>
  <c r="G1436" i="1"/>
  <c r="H1445" i="1"/>
  <c r="G1445" i="1"/>
  <c r="G1452" i="1"/>
  <c r="H1465" i="1"/>
  <c r="G1465" i="1"/>
  <c r="H1513" i="1"/>
  <c r="I1541" i="1"/>
  <c r="G1678" i="1"/>
  <c r="H1678" i="1"/>
  <c r="F74" i="4"/>
  <c r="D49" i="4"/>
  <c r="D273" i="4"/>
  <c r="F278" i="4"/>
  <c r="H1337" i="1"/>
  <c r="G1337" i="1"/>
  <c r="H1353" i="1"/>
  <c r="G1353" i="1"/>
  <c r="H1369" i="1"/>
  <c r="G1369" i="1"/>
  <c r="H1385" i="1"/>
  <c r="G1385" i="1"/>
  <c r="H1401" i="1"/>
  <c r="G1401" i="1"/>
  <c r="H1417" i="1"/>
  <c r="G1417" i="1"/>
  <c r="H1443" i="1"/>
  <c r="G1443" i="1"/>
  <c r="H1469" i="1"/>
  <c r="G1469" i="1"/>
  <c r="H1593" i="1"/>
  <c r="G1593" i="1"/>
  <c r="F39" i="4"/>
  <c r="D7" i="4"/>
  <c r="E373" i="4"/>
  <c r="D368" i="1" s="1"/>
  <c r="F401" i="4"/>
  <c r="D431" i="4"/>
  <c r="F432" i="4"/>
  <c r="G1270" i="1"/>
  <c r="G1282" i="1"/>
  <c r="G1290" i="1"/>
  <c r="G1298" i="1"/>
  <c r="G1306" i="1"/>
  <c r="G1314" i="1"/>
  <c r="G1322" i="1"/>
  <c r="H1331" i="1"/>
  <c r="G1331" i="1"/>
  <c r="G1338" i="1"/>
  <c r="H1347" i="1"/>
  <c r="G1347" i="1"/>
  <c r="G1354" i="1"/>
  <c r="H1363" i="1"/>
  <c r="G1363" i="1"/>
  <c r="G1370" i="1"/>
  <c r="H1379" i="1"/>
  <c r="G1379" i="1"/>
  <c r="G1386" i="1"/>
  <c r="H1395" i="1"/>
  <c r="G1395" i="1"/>
  <c r="G1402" i="1"/>
  <c r="H1411" i="1"/>
  <c r="G1411" i="1"/>
  <c r="G1418" i="1"/>
  <c r="H1427" i="1"/>
  <c r="G1427" i="1"/>
  <c r="H1437" i="1"/>
  <c r="G1437" i="1"/>
  <c r="G1444" i="1"/>
  <c r="H1453" i="1"/>
  <c r="G1453" i="1"/>
  <c r="H1456" i="1"/>
  <c r="H1477" i="1"/>
  <c r="G1477" i="1"/>
  <c r="G1526" i="1"/>
  <c r="H1651" i="1"/>
  <c r="G1651" i="1"/>
  <c r="G1254" i="1"/>
  <c r="G1268" i="1"/>
  <c r="H1325" i="1"/>
  <c r="G1325" i="1"/>
  <c r="G1332" i="1"/>
  <c r="H1341" i="1"/>
  <c r="G1341" i="1"/>
  <c r="G1348" i="1"/>
  <c r="H1357" i="1"/>
  <c r="G1357" i="1"/>
  <c r="G1364" i="1"/>
  <c r="H1373" i="1"/>
  <c r="G1373" i="1"/>
  <c r="G1380" i="1"/>
  <c r="H1389" i="1"/>
  <c r="G1389" i="1"/>
  <c r="G1396" i="1"/>
  <c r="H1405" i="1"/>
  <c r="G1405" i="1"/>
  <c r="G1412" i="1"/>
  <c r="H1421" i="1"/>
  <c r="G1421" i="1"/>
  <c r="G1428" i="1"/>
  <c r="G1438" i="1"/>
  <c r="H1447" i="1"/>
  <c r="G1447" i="1"/>
  <c r="H1487" i="1"/>
  <c r="G1487" i="1"/>
  <c r="H1493" i="1"/>
  <c r="G1493" i="1"/>
  <c r="H1521" i="1"/>
  <c r="J1547" i="1"/>
  <c r="H1547" i="1"/>
  <c r="G1547" i="1"/>
  <c r="H1550" i="1"/>
  <c r="G1550" i="1"/>
  <c r="I1550" i="1" s="1"/>
  <c r="F264" i="5"/>
  <c r="H1503" i="1"/>
  <c r="H1511" i="1"/>
  <c r="H1519" i="1"/>
  <c r="H1527" i="1"/>
  <c r="H1535" i="1"/>
  <c r="H1541" i="1"/>
  <c r="H1545" i="1"/>
  <c r="I1566" i="1"/>
  <c r="I1568" i="1"/>
  <c r="H1575" i="1"/>
  <c r="G1575" i="1"/>
  <c r="I1575" i="1" s="1"/>
  <c r="H1577" i="1"/>
  <c r="G1577" i="1"/>
  <c r="I1579" i="1"/>
  <c r="I1581" i="1"/>
  <c r="H1592" i="1"/>
  <c r="G1592" i="1"/>
  <c r="G1646" i="1"/>
  <c r="H1646" i="1"/>
  <c r="E35" i="6"/>
  <c r="F61" i="6"/>
  <c r="C1457" i="1"/>
  <c r="H1501" i="1"/>
  <c r="H1509" i="1"/>
  <c r="H1517" i="1"/>
  <c r="H1525" i="1"/>
  <c r="H1533" i="1"/>
  <c r="H1539" i="1"/>
  <c r="I1553" i="1"/>
  <c r="I1559" i="1"/>
  <c r="I1561" i="1"/>
  <c r="H1565" i="1"/>
  <c r="G1565" i="1"/>
  <c r="I1565" i="1" s="1"/>
  <c r="H1567" i="1"/>
  <c r="G1567" i="1"/>
  <c r="H1578" i="1"/>
  <c r="G1578" i="1"/>
  <c r="H1580" i="1"/>
  <c r="G1580" i="1"/>
  <c r="I1580" i="1" s="1"/>
  <c r="H1585" i="1"/>
  <c r="G1585" i="1"/>
  <c r="H1639" i="1"/>
  <c r="G1639" i="1"/>
  <c r="H1655" i="1"/>
  <c r="G1655" i="1"/>
  <c r="G1662" i="1"/>
  <c r="H1662" i="1"/>
  <c r="H1671" i="1"/>
  <c r="G1671" i="1"/>
  <c r="F153" i="4"/>
  <c r="F309" i="4"/>
  <c r="F379" i="4"/>
  <c r="D373" i="4"/>
  <c r="H1569" i="1"/>
  <c r="G1569" i="1"/>
  <c r="I1569" i="1" s="1"/>
  <c r="H1571" i="1"/>
  <c r="G1571" i="1"/>
  <c r="H1582" i="1"/>
  <c r="H1589" i="1"/>
  <c r="G1589" i="1"/>
  <c r="G1606" i="1"/>
  <c r="H1606" i="1"/>
  <c r="H1672" i="1"/>
  <c r="G1672" i="1"/>
  <c r="F8" i="4"/>
  <c r="E7" i="4"/>
  <c r="F53" i="4"/>
  <c r="E308" i="4"/>
  <c r="F355" i="4"/>
  <c r="D354" i="4"/>
  <c r="D361" i="4"/>
  <c r="H1499" i="1"/>
  <c r="H1507" i="1"/>
  <c r="H1515" i="1"/>
  <c r="H1523" i="1"/>
  <c r="H1531" i="1"/>
  <c r="G1542" i="1"/>
  <c r="I1542" i="1" s="1"/>
  <c r="J1542" i="1"/>
  <c r="J1544" i="1"/>
  <c r="G1544" i="1"/>
  <c r="I1544" i="1" s="1"/>
  <c r="G1546" i="1"/>
  <c r="I1546" i="1" s="1"/>
  <c r="J1546" i="1"/>
  <c r="H1552" i="1"/>
  <c r="G1552" i="1"/>
  <c r="I1552" i="1" s="1"/>
  <c r="H1554" i="1"/>
  <c r="G1554" i="1"/>
  <c r="I1554" i="1" s="1"/>
  <c r="H1558" i="1"/>
  <c r="G1558" i="1"/>
  <c r="H1560" i="1"/>
  <c r="G1560" i="1"/>
  <c r="G1582" i="1"/>
  <c r="G1586" i="1"/>
  <c r="H1598" i="1"/>
  <c r="G1632" i="1"/>
  <c r="G1644" i="1"/>
  <c r="G1667" i="1"/>
  <c r="H1684" i="1"/>
  <c r="G1684" i="1"/>
  <c r="E49" i="4"/>
  <c r="D45" i="1" s="1"/>
  <c r="E152" i="4"/>
  <c r="D466" i="4"/>
  <c r="F467" i="4"/>
  <c r="F39" i="6"/>
  <c r="D35" i="6"/>
  <c r="D51" i="8"/>
  <c r="C1628" i="1" s="1"/>
  <c r="C1629" i="1"/>
  <c r="H1562" i="1"/>
  <c r="G1562" i="1"/>
  <c r="I1562" i="1" s="1"/>
  <c r="H1572" i="1"/>
  <c r="G1572" i="1"/>
  <c r="I1574" i="1"/>
  <c r="H1595" i="1"/>
  <c r="G1595" i="1"/>
  <c r="H1615" i="1"/>
  <c r="G1615" i="1"/>
  <c r="F125" i="4"/>
  <c r="F154" i="4"/>
  <c r="F407" i="4"/>
  <c r="D406" i="4"/>
  <c r="D479" i="4"/>
  <c r="F480" i="4"/>
  <c r="F492" i="4"/>
  <c r="D491" i="4"/>
  <c r="H1623" i="1"/>
  <c r="G1623" i="1"/>
  <c r="F165" i="4"/>
  <c r="D230" i="4"/>
  <c r="F283" i="4"/>
  <c r="F8" i="5"/>
  <c r="D7" i="5"/>
  <c r="E178" i="5"/>
  <c r="F178" i="5" s="1"/>
  <c r="F297" i="5"/>
  <c r="D296" i="5"/>
  <c r="H1631" i="1"/>
  <c r="G1631" i="1"/>
  <c r="H1663" i="1"/>
  <c r="G1663" i="1"/>
  <c r="F44" i="4"/>
  <c r="D43" i="4"/>
  <c r="F61" i="4"/>
  <c r="F129" i="4"/>
  <c r="F140" i="4"/>
  <c r="E164" i="4"/>
  <c r="D160" i="1" s="1"/>
  <c r="G160" i="1" s="1"/>
  <c r="F29" i="5"/>
  <c r="D12" i="5"/>
  <c r="H30" i="3"/>
  <c r="F264" i="9"/>
  <c r="B264" i="9" s="1"/>
  <c r="H1599" i="1"/>
  <c r="G1599" i="1"/>
  <c r="H1679" i="1"/>
  <c r="G1679" i="1"/>
  <c r="E360" i="4"/>
  <c r="G1603" i="1"/>
  <c r="H1607" i="1"/>
  <c r="G1607" i="1"/>
  <c r="G1636" i="1"/>
  <c r="G1643" i="1"/>
  <c r="H1647" i="1"/>
  <c r="G1647" i="1"/>
  <c r="G1668" i="1"/>
  <c r="H1686" i="1"/>
  <c r="E106" i="4"/>
  <c r="D102" i="1" s="1"/>
  <c r="H102" i="1" s="1"/>
  <c r="F208" i="4"/>
  <c r="D202" i="4"/>
  <c r="D221" i="4"/>
  <c r="F222" i="4"/>
  <c r="F327" i="4"/>
  <c r="D321" i="4"/>
  <c r="F147" i="5"/>
  <c r="D141" i="6"/>
  <c r="H27" i="3"/>
  <c r="F5" i="6"/>
  <c r="F310" i="4"/>
  <c r="E5" i="7"/>
  <c r="D45" i="8"/>
  <c r="F585" i="4"/>
  <c r="D597" i="4"/>
  <c r="F598" i="4"/>
  <c r="D647" i="4"/>
  <c r="F41" i="5"/>
  <c r="E69" i="5"/>
  <c r="E6" i="5" s="1"/>
  <c r="G218" i="9"/>
  <c r="E218" i="9" s="1"/>
  <c r="B218" i="9" s="1"/>
  <c r="E597" i="4"/>
  <c r="D591" i="1" s="1"/>
  <c r="F35" i="5"/>
  <c r="G336" i="9"/>
  <c r="D177" i="5"/>
  <c r="E255" i="5"/>
  <c r="E251" i="5" s="1"/>
  <c r="D89" i="6"/>
  <c r="F90" i="6"/>
  <c r="B35" i="9"/>
  <c r="E41" i="9"/>
  <c r="B41" i="9" s="1"/>
  <c r="B271" i="9"/>
  <c r="E491" i="4"/>
  <c r="D485" i="1" s="1"/>
  <c r="D571" i="4"/>
  <c r="F88" i="5"/>
  <c r="E219" i="5"/>
  <c r="B46" i="9"/>
  <c r="G337" i="9"/>
  <c r="E337" i="9" s="1"/>
  <c r="B337" i="9" s="1"/>
  <c r="D70" i="5"/>
  <c r="F203" i="5"/>
  <c r="G338" i="9"/>
  <c r="E338" i="9" s="1"/>
  <c r="B338" i="9" s="1"/>
  <c r="F28" i="6"/>
  <c r="F118" i="6"/>
  <c r="E25" i="9"/>
  <c r="B25" i="9" s="1"/>
  <c r="B38" i="9"/>
  <c r="G222" i="9"/>
  <c r="E222" i="9" s="1"/>
  <c r="B222" i="9" s="1"/>
  <c r="F248" i="9"/>
  <c r="B287" i="9"/>
  <c r="H24" i="9"/>
  <c r="E24" i="9" s="1"/>
  <c r="E88" i="5"/>
  <c r="D1093" i="1" s="1"/>
  <c r="D5" i="7"/>
  <c r="D44" i="8"/>
  <c r="G343" i="9" s="1"/>
  <c r="E343" i="9" s="1"/>
  <c r="E36" i="9"/>
  <c r="B36" i="9" s="1"/>
  <c r="B51" i="9"/>
  <c r="G210" i="9"/>
  <c r="E210" i="9" s="1"/>
  <c r="B210" i="9" s="1"/>
  <c r="B335" i="9"/>
  <c r="E57" i="9"/>
  <c r="B57" i="9" s="1"/>
  <c r="B75" i="9"/>
  <c r="B91" i="9"/>
  <c r="B122" i="9"/>
  <c r="B131" i="9"/>
  <c r="G178" i="9"/>
  <c r="E178" i="9" s="1"/>
  <c r="B178" i="9" s="1"/>
  <c r="B233" i="9"/>
  <c r="B237" i="9"/>
  <c r="B242" i="9"/>
  <c r="B249" i="9"/>
  <c r="B258" i="9"/>
  <c r="B265" i="9"/>
  <c r="B274" i="9"/>
  <c r="B281" i="9"/>
  <c r="B290" i="9"/>
  <c r="F341" i="9"/>
  <c r="B341" i="9" s="1"/>
  <c r="E89" i="9"/>
  <c r="B89" i="9" s="1"/>
  <c r="B138" i="9"/>
  <c r="B147" i="9"/>
  <c r="G174" i="9"/>
  <c r="E174" i="9" s="1"/>
  <c r="B174" i="9" s="1"/>
  <c r="G208" i="9"/>
  <c r="E208" i="9" s="1"/>
  <c r="B208" i="9" s="1"/>
  <c r="G212" i="9"/>
  <c r="E212" i="9" s="1"/>
  <c r="B212" i="9" s="1"/>
  <c r="G216" i="9"/>
  <c r="E216" i="9" s="1"/>
  <c r="B216" i="9" s="1"/>
  <c r="G220" i="9"/>
  <c r="E220" i="9" s="1"/>
  <c r="B220" i="9" s="1"/>
  <c r="G224" i="9"/>
  <c r="E224" i="9" s="1"/>
  <c r="B224" i="9" s="1"/>
  <c r="L228" i="9"/>
  <c r="F228" i="9" s="1"/>
  <c r="B228" i="9" s="1"/>
  <c r="B231" i="9"/>
  <c r="F298" i="9"/>
  <c r="G315" i="9"/>
  <c r="E315" i="9" s="1"/>
  <c r="B315" i="9" s="1"/>
  <c r="G316" i="9"/>
  <c r="E316" i="9" s="1"/>
  <c r="B316" i="9" s="1"/>
  <c r="B114" i="9"/>
  <c r="B229" i="9"/>
  <c r="F231" i="9"/>
  <c r="B238" i="9"/>
  <c r="F247" i="9"/>
  <c r="B247" i="9" s="1"/>
  <c r="F263" i="9"/>
  <c r="B263" i="9" s="1"/>
  <c r="B270" i="9"/>
  <c r="F279" i="9"/>
  <c r="B279" i="9" s="1"/>
  <c r="B286" i="9"/>
  <c r="H309" i="9"/>
  <c r="B327" i="9"/>
  <c r="E333" i="9"/>
  <c r="B333" i="9" s="1"/>
  <c r="F578" i="4"/>
  <c r="E52" i="9"/>
  <c r="B52" i="9" s="1"/>
  <c r="B54" i="9"/>
  <c r="E65" i="9"/>
  <c r="B65" i="9" s="1"/>
  <c r="B83" i="9"/>
  <c r="B99" i="9"/>
  <c r="B234" i="9"/>
  <c r="B241" i="9"/>
  <c r="B245" i="9"/>
  <c r="B250" i="9"/>
  <c r="B266" i="9"/>
  <c r="B282" i="9"/>
  <c r="B289" i="9"/>
  <c r="H314" i="9"/>
  <c r="E314" i="9" s="1"/>
  <c r="B314"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6" i="9"/>
  <c r="E176" i="9" s="1"/>
  <c r="B176" i="9" s="1"/>
  <c r="B248" i="9"/>
  <c r="B280" i="9"/>
  <c r="B311" i="9"/>
  <c r="D251" i="5" l="1"/>
  <c r="D176" i="5" s="1"/>
  <c r="G1087" i="1"/>
  <c r="H1087" i="1"/>
  <c r="H1681" i="1"/>
  <c r="G1681" i="1"/>
  <c r="F114" i="6"/>
  <c r="I30" i="3"/>
  <c r="D1510" i="1"/>
  <c r="F648" i="4"/>
  <c r="C642" i="1"/>
  <c r="B24" i="9"/>
  <c r="H31" i="3"/>
  <c r="C1537" i="1"/>
  <c r="G348" i="9"/>
  <c r="E348" i="9" s="1"/>
  <c r="F296" i="5"/>
  <c r="C1300" i="1"/>
  <c r="F354" i="4"/>
  <c r="C349" i="1"/>
  <c r="D430" i="4"/>
  <c r="F431" i="4"/>
  <c r="C425" i="1"/>
  <c r="F273" i="4"/>
  <c r="C269" i="1"/>
  <c r="H1093" i="1"/>
  <c r="G1093" i="1"/>
  <c r="I40" i="3"/>
  <c r="C1622" i="1"/>
  <c r="F466" i="4"/>
  <c r="C460" i="1"/>
  <c r="F164" i="4"/>
  <c r="H1141" i="1"/>
  <c r="G1141" i="1"/>
  <c r="B343" i="9"/>
  <c r="D360" i="4"/>
  <c r="F361" i="4"/>
  <c r="C356" i="1"/>
  <c r="H339" i="9"/>
  <c r="E339" i="9" s="1"/>
  <c r="B339" i="9" s="1"/>
  <c r="F219" i="5"/>
  <c r="D1223" i="1"/>
  <c r="F321" i="4"/>
  <c r="C316" i="1"/>
  <c r="I25" i="3"/>
  <c r="D1255" i="1"/>
  <c r="D1011" i="1"/>
  <c r="F491" i="4"/>
  <c r="C485" i="1"/>
  <c r="F373" i="4"/>
  <c r="C368" i="1"/>
  <c r="F7" i="4"/>
  <c r="D6" i="4"/>
  <c r="C3" i="1"/>
  <c r="F135" i="5"/>
  <c r="C1140" i="1"/>
  <c r="E179" i="9"/>
  <c r="B179" i="9" s="1"/>
  <c r="E309" i="9"/>
  <c r="B309" i="9" s="1"/>
  <c r="F571" i="4"/>
  <c r="D535" i="4"/>
  <c r="C565" i="1"/>
  <c r="F12" i="5"/>
  <c r="C1017" i="1"/>
  <c r="G1629" i="1"/>
  <c r="H1629" i="1"/>
  <c r="I1560" i="1"/>
  <c r="E6" i="4"/>
  <c r="D3" i="1"/>
  <c r="I1578" i="1"/>
  <c r="H1457" i="1"/>
  <c r="G1457" i="1"/>
  <c r="I1543" i="1"/>
  <c r="H160" i="1"/>
  <c r="F406" i="4"/>
  <c r="C401" i="1"/>
  <c r="F89" i="6"/>
  <c r="C1485" i="1"/>
  <c r="E418" i="4"/>
  <c r="D413" i="1" s="1"/>
  <c r="D355" i="1"/>
  <c r="F43" i="4"/>
  <c r="C39" i="1"/>
  <c r="E417" i="4"/>
  <c r="D412" i="1" s="1"/>
  <c r="D303" i="1"/>
  <c r="F106" i="4"/>
  <c r="F255" i="5"/>
  <c r="D1259" i="1"/>
  <c r="F7" i="5"/>
  <c r="H22" i="3"/>
  <c r="C1012" i="1"/>
  <c r="F49" i="4"/>
  <c r="C45" i="1"/>
  <c r="D69" i="5"/>
  <c r="D6" i="5" s="1"/>
  <c r="F70" i="5"/>
  <c r="C1075" i="1"/>
  <c r="H24" i="3"/>
  <c r="C1181" i="1"/>
  <c r="F647" i="4"/>
  <c r="C641" i="1"/>
  <c r="F221" i="4"/>
  <c r="C217" i="1"/>
  <c r="E430" i="4"/>
  <c r="H1628" i="1"/>
  <c r="G1628" i="1"/>
  <c r="F597" i="4"/>
  <c r="C591" i="1"/>
  <c r="F230" i="4"/>
  <c r="C226" i="1"/>
  <c r="H33" i="3"/>
  <c r="C1538" i="1"/>
  <c r="G346" i="9"/>
  <c r="E346" i="9" s="1"/>
  <c r="D1538" i="1"/>
  <c r="I33" i="3"/>
  <c r="H336" i="9"/>
  <c r="E336" i="9" s="1"/>
  <c r="B336" i="9" s="1"/>
  <c r="E177" i="5"/>
  <c r="D1182" i="1"/>
  <c r="E299" i="4"/>
  <c r="I18" i="3"/>
  <c r="D148" i="1"/>
  <c r="H25" i="3"/>
  <c r="F251" i="5"/>
  <c r="C1255" i="1"/>
  <c r="I23" i="3"/>
  <c r="D1074" i="1"/>
  <c r="E180" i="9"/>
  <c r="B180" i="9" s="1"/>
  <c r="E310" i="9"/>
  <c r="B310" i="9" s="1"/>
  <c r="B207" i="9"/>
  <c r="K1481" i="9"/>
  <c r="G344" i="9"/>
  <c r="E344" i="9" s="1"/>
  <c r="B344" i="9" s="1"/>
  <c r="C1621" i="1"/>
  <c r="I39" i="3"/>
  <c r="E535" i="4"/>
  <c r="F202" i="4"/>
  <c r="D152" i="4"/>
  <c r="C198" i="1"/>
  <c r="F479" i="4"/>
  <c r="C473" i="1"/>
  <c r="F35" i="6"/>
  <c r="H28" i="3"/>
  <c r="C1431" i="1"/>
  <c r="I1558" i="1"/>
  <c r="D308" i="4"/>
  <c r="I1567" i="1"/>
  <c r="E141" i="6"/>
  <c r="F141" i="6" s="1"/>
  <c r="D1431" i="1"/>
  <c r="I28" i="3"/>
  <c r="I1573" i="1"/>
  <c r="H1510" i="1" l="1"/>
  <c r="G1510" i="1"/>
  <c r="G642" i="1"/>
  <c r="H642" i="1"/>
  <c r="G299" i="9"/>
  <c r="F6" i="5"/>
  <c r="C1011" i="1"/>
  <c r="H1538" i="1"/>
  <c r="G1538" i="1"/>
  <c r="G1140" i="1"/>
  <c r="H1140" i="1"/>
  <c r="H1431" i="1"/>
  <c r="G1431" i="1"/>
  <c r="E301" i="4"/>
  <c r="D297" i="1" s="1"/>
  <c r="E423" i="4"/>
  <c r="D295" i="1"/>
  <c r="G217" i="1"/>
  <c r="H217" i="1"/>
  <c r="G1075" i="1"/>
  <c r="H1075" i="1"/>
  <c r="H1017" i="1"/>
  <c r="G1017" i="1"/>
  <c r="E347" i="9"/>
  <c r="B348" i="9"/>
  <c r="E640" i="4"/>
  <c r="D634" i="1" s="1"/>
  <c r="D529" i="1"/>
  <c r="H1182" i="1"/>
  <c r="G1182" i="1"/>
  <c r="H226" i="1"/>
  <c r="G226" i="1"/>
  <c r="H1259" i="1"/>
  <c r="G1259" i="1"/>
  <c r="G3" i="1"/>
  <c r="H3" i="1"/>
  <c r="H356" i="1"/>
  <c r="G356" i="1"/>
  <c r="H460" i="1"/>
  <c r="G460" i="1"/>
  <c r="H425" i="1"/>
  <c r="G425" i="1"/>
  <c r="C1180" i="1"/>
  <c r="H269" i="1"/>
  <c r="G269" i="1"/>
  <c r="E176" i="5"/>
  <c r="H19" i="9"/>
  <c r="E19" i="9" s="1"/>
  <c r="B19" i="9" s="1"/>
  <c r="I24" i="3"/>
  <c r="D1181" i="1"/>
  <c r="H1181" i="1" s="1"/>
  <c r="G641" i="1"/>
  <c r="H641" i="1"/>
  <c r="H1485" i="1"/>
  <c r="G1485" i="1"/>
  <c r="H473" i="1"/>
  <c r="G473" i="1"/>
  <c r="H1621" i="1"/>
  <c r="G1621" i="1"/>
  <c r="H11" i="3"/>
  <c r="H1255" i="1"/>
  <c r="G1255" i="1"/>
  <c r="H591" i="1"/>
  <c r="G591" i="1"/>
  <c r="G45" i="1"/>
  <c r="H45" i="1"/>
  <c r="F535" i="4"/>
  <c r="D640" i="4"/>
  <c r="C529" i="1"/>
  <c r="G1622" i="1"/>
  <c r="H1622" i="1"/>
  <c r="I31" i="3"/>
  <c r="D1537" i="1"/>
  <c r="H9" i="3" s="1"/>
  <c r="H401" i="1"/>
  <c r="G401" i="1"/>
  <c r="H368" i="1"/>
  <c r="G368" i="1"/>
  <c r="H316" i="1"/>
  <c r="G316" i="1"/>
  <c r="H349" i="1"/>
  <c r="G349" i="1"/>
  <c r="G565" i="1"/>
  <c r="H565" i="1"/>
  <c r="D422" i="4"/>
  <c r="F6" i="4"/>
  <c r="H17" i="3"/>
  <c r="C2" i="1"/>
  <c r="D418" i="4"/>
  <c r="F360" i="4"/>
  <c r="C355" i="1"/>
  <c r="D639" i="4"/>
  <c r="F430" i="4"/>
  <c r="C424" i="1"/>
  <c r="E422" i="4"/>
  <c r="E300" i="4"/>
  <c r="D296" i="1" s="1"/>
  <c r="I17" i="3"/>
  <c r="D2" i="1"/>
  <c r="G198" i="1"/>
  <c r="H198" i="1"/>
  <c r="G1012" i="1"/>
  <c r="H1012" i="1"/>
  <c r="E342" i="9"/>
  <c r="E639" i="4"/>
  <c r="D633" i="1" s="1"/>
  <c r="D424" i="1"/>
  <c r="F69" i="5"/>
  <c r="H23" i="3"/>
  <c r="C1074" i="1"/>
  <c r="F308" i="4"/>
  <c r="D417" i="4"/>
  <c r="C303" i="1"/>
  <c r="D299" i="4"/>
  <c r="D300" i="4" s="1"/>
  <c r="F152" i="4"/>
  <c r="H18" i="3"/>
  <c r="C148" i="1"/>
  <c r="B346" i="9"/>
  <c r="E345" i="9"/>
  <c r="I10" i="3" s="1"/>
  <c r="F177" i="5"/>
  <c r="G39" i="1"/>
  <c r="H39" i="1"/>
  <c r="H485" i="1"/>
  <c r="G485" i="1"/>
  <c r="H1223" i="1"/>
  <c r="G1223" i="1"/>
  <c r="G1300" i="1"/>
  <c r="H1300" i="1"/>
  <c r="G1537" i="1" l="1"/>
  <c r="H1537" i="1"/>
  <c r="K3" i="9"/>
  <c r="I9" i="3"/>
  <c r="F300" i="4"/>
  <c r="C296" i="1"/>
  <c r="E643" i="4"/>
  <c r="E424" i="4"/>
  <c r="D419" i="1" s="1"/>
  <c r="D417" i="1"/>
  <c r="G1074" i="1"/>
  <c r="H1074" i="1"/>
  <c r="G148" i="1"/>
  <c r="H148" i="1"/>
  <c r="G1181" i="1"/>
  <c r="G2" i="1"/>
  <c r="H2" i="1"/>
  <c r="D1180" i="1"/>
  <c r="G1180" i="1" s="1"/>
  <c r="H299" i="9"/>
  <c r="E299" i="9" s="1"/>
  <c r="E644" i="4"/>
  <c r="E425" i="4"/>
  <c r="D420" i="1" s="1"/>
  <c r="D418" i="1"/>
  <c r="H20" i="9"/>
  <c r="H424" i="1"/>
  <c r="G424" i="1"/>
  <c r="H8" i="3"/>
  <c r="H1011" i="1"/>
  <c r="G1011" i="1"/>
  <c r="F639" i="4"/>
  <c r="C633" i="1"/>
  <c r="D643" i="4"/>
  <c r="F422" i="4"/>
  <c r="D424" i="4"/>
  <c r="C417" i="1"/>
  <c r="G529" i="1"/>
  <c r="H529" i="1"/>
  <c r="D423" i="4"/>
  <c r="D301" i="4"/>
  <c r="F299" i="4"/>
  <c r="C295" i="1"/>
  <c r="H303" i="1"/>
  <c r="G303" i="1"/>
  <c r="F418" i="4"/>
  <c r="C413" i="1"/>
  <c r="F417" i="4"/>
  <c r="C412" i="1"/>
  <c r="H355" i="1"/>
  <c r="G355" i="1"/>
  <c r="F640" i="4"/>
  <c r="C634" i="1"/>
  <c r="N3" i="9"/>
  <c r="I11" i="3"/>
  <c r="F176" i="5"/>
  <c r="G306" i="9"/>
  <c r="E306" i="9" s="1"/>
  <c r="B306" i="9" s="1"/>
  <c r="M3" i="9" l="1"/>
  <c r="F301" i="4"/>
  <c r="C297" i="1"/>
  <c r="H413" i="1"/>
  <c r="G413" i="1"/>
  <c r="H634" i="1"/>
  <c r="G634" i="1"/>
  <c r="H1180" i="1"/>
  <c r="H633" i="1"/>
  <c r="G633" i="1"/>
  <c r="H296" i="1"/>
  <c r="G296" i="1"/>
  <c r="H417" i="1"/>
  <c r="G417" i="1"/>
  <c r="H412" i="1"/>
  <c r="G412" i="1"/>
  <c r="F424" i="4"/>
  <c r="C419" i="1"/>
  <c r="F423" i="4"/>
  <c r="D644" i="4"/>
  <c r="D645" i="4" s="1"/>
  <c r="D425" i="4"/>
  <c r="C418" i="1"/>
  <c r="G20" i="9"/>
  <c r="E20" i="9" s="1"/>
  <c r="B20" i="9" s="1"/>
  <c r="B299" i="9"/>
  <c r="F643" i="4"/>
  <c r="C637" i="1"/>
  <c r="E645" i="4"/>
  <c r="D637" i="1"/>
  <c r="E646" i="4"/>
  <c r="D638" i="1"/>
  <c r="H295" i="1"/>
  <c r="G295" i="1"/>
  <c r="F645" i="4" l="1"/>
  <c r="C639" i="1"/>
  <c r="E650" i="4"/>
  <c r="D640" i="1"/>
  <c r="E649" i="4"/>
  <c r="D639" i="1"/>
  <c r="F425" i="4"/>
  <c r="C420" i="1"/>
  <c r="H297" i="1"/>
  <c r="G297" i="1"/>
  <c r="H637" i="1"/>
  <c r="G637" i="1"/>
  <c r="G419" i="1"/>
  <c r="H419" i="1"/>
  <c r="H418" i="1"/>
  <c r="G418" i="1"/>
  <c r="D646" i="4"/>
  <c r="F644" i="4"/>
  <c r="C638" i="1"/>
  <c r="H334" i="9"/>
  <c r="G334" i="9"/>
  <c r="E334" i="9" s="1"/>
  <c r="B334" i="9" l="1"/>
  <c r="E298" i="9"/>
  <c r="I8" i="3" s="1"/>
  <c r="I19" i="3"/>
  <c r="D643" i="1"/>
  <c r="H638" i="1"/>
  <c r="G638" i="1"/>
  <c r="I20" i="3"/>
  <c r="D644" i="1"/>
  <c r="H639" i="1"/>
  <c r="G639" i="1"/>
  <c r="H420" i="1"/>
  <c r="G420" i="1"/>
  <c r="D650" i="4"/>
  <c r="F646" i="4"/>
  <c r="C640" i="1"/>
  <c r="D649" i="4"/>
  <c r="H19" i="3" l="1"/>
  <c r="F649" i="4"/>
  <c r="C643" i="1"/>
  <c r="G297" i="9"/>
  <c r="E297" i="9" s="1"/>
  <c r="B297" i="9" s="1"/>
  <c r="H640" i="1"/>
  <c r="G640" i="1"/>
  <c r="H7" i="3"/>
  <c r="F650" i="4"/>
  <c r="H20" i="3"/>
  <c r="C644" i="1"/>
  <c r="H643" i="1" l="1"/>
  <c r="G643" i="1"/>
  <c r="J3" i="9"/>
  <c r="G644" i="1"/>
  <c r="H644" i="1"/>
  <c r="G295" i="9" l="1"/>
  <c r="H295" i="9"/>
  <c r="L293" i="9"/>
  <c r="F293" i="9" s="1"/>
  <c r="H18" i="9"/>
  <c r="G18" i="9"/>
  <c r="H21" i="9"/>
  <c r="L16" i="9"/>
  <c r="I8" i="9"/>
  <c r="G21" i="9"/>
  <c r="G16" i="9"/>
  <c r="J11" i="9"/>
  <c r="J5" i="9"/>
  <c r="I17" i="9"/>
  <c r="J13" i="9"/>
  <c r="K9" i="9"/>
  <c r="I11" i="9"/>
  <c r="K8" i="9"/>
  <c r="H15" i="9"/>
  <c r="K6" i="9"/>
  <c r="J6" i="9"/>
  <c r="H17" i="9"/>
  <c r="K11" i="9"/>
  <c r="K13" i="9"/>
  <c r="I12" i="9"/>
  <c r="M15" i="9"/>
  <c r="K7" i="9"/>
  <c r="H16" i="9"/>
  <c r="H22" i="9"/>
  <c r="J12" i="9"/>
  <c r="I6" i="9"/>
  <c r="J17" i="9"/>
  <c r="J9" i="9"/>
  <c r="I5" i="9"/>
  <c r="I7" i="9"/>
  <c r="K10" i="9"/>
  <c r="I13" i="9"/>
  <c r="L15" i="9"/>
  <c r="G17" i="9"/>
  <c r="G22" i="9"/>
  <c r="J8" i="9"/>
  <c r="G15" i="9"/>
  <c r="M16" i="9"/>
  <c r="I9" i="9"/>
  <c r="K5" i="9"/>
  <c r="K12" i="9"/>
  <c r="J7" i="9"/>
  <c r="J10" i="9"/>
  <c r="F15" i="9" l="1"/>
  <c r="E295" i="9"/>
  <c r="B295" i="9" s="1"/>
  <c r="E15" i="9"/>
  <c r="E10" i="9"/>
  <c r="B10" i="9" s="1"/>
  <c r="E18" i="9"/>
  <c r="B18" i="9" s="1"/>
  <c r="E11" i="9"/>
  <c r="B11" i="9" s="1"/>
  <c r="E5" i="9"/>
  <c r="B5" i="9" s="1"/>
  <c r="E13" i="9"/>
  <c r="B13" i="9" s="1"/>
  <c r="E21" i="9"/>
  <c r="B21" i="9" s="1"/>
  <c r="E12" i="9"/>
  <c r="B12" i="9" s="1"/>
  <c r="E22" i="9"/>
  <c r="B22" i="9" s="1"/>
  <c r="F16" i="9"/>
  <c r="E8" i="9"/>
  <c r="B8" i="9" s="1"/>
  <c r="E17" i="9"/>
  <c r="B17" i="9" s="1"/>
  <c r="E6" i="9"/>
  <c r="B6" i="9" s="1"/>
  <c r="E9" i="9"/>
  <c r="B9" i="9" s="1"/>
  <c r="B293" i="9"/>
  <c r="F23" i="9"/>
  <c r="E7" i="9"/>
  <c r="B7" i="9" s="1"/>
  <c r="E16" i="9"/>
  <c r="E23" i="9"/>
  <c r="I7" i="3" s="1"/>
  <c r="B16" i="9" l="1"/>
  <c r="F14" i="9"/>
  <c r="F3" i="9" s="1"/>
  <c r="B15" i="9"/>
  <c r="E14" i="9"/>
  <c r="I13" i="3" s="1"/>
  <c r="E4" i="9"/>
  <c r="E3" i="9" l="1"/>
</calcChain>
</file>

<file path=xl/sharedStrings.xml><?xml version="1.0" encoding="utf-8"?>
<sst xmlns="http://schemas.openxmlformats.org/spreadsheetml/2006/main" count="4733" uniqueCount="3656">
  <si>
    <t>Obveznik:</t>
  </si>
  <si>
    <t>27669 - KOPRIVNIČKO-KRIŽEVAČKA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</si>
  <si>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</si>
  <si>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</si>
  <si>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</si>
  <si>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</si>
  <si>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</si>
  <si>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</si>
  <si>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</si>
  <si>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</si>
  <si>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</si>
  <si>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</si>
  <si>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</si>
  <si>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</si>
  <si>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</si>
  <si>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</si>
  <si>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</si>
  <si>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</si>
  <si>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</si>
  <si>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</si>
  <si>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</si>
  <si>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</si>
  <si>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</si>
  <si>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</si>
  <si>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</si>
  <si>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</si>
  <si>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</si>
  <si>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</si>
  <si>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</si>
  <si>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</si>
  <si>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</si>
  <si>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</si>
  <si>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</si>
  <si>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</si>
  <si>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</si>
  <si>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</si>
  <si>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</si>
  <si>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</si>
  <si>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</si>
  <si>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</si>
  <si>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</si>
  <si>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</si>
  <si>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</si>
  <si>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</si>
  <si>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</si>
  <si>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</si>
  <si>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</si>
  <si>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</si>
  <si>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</si>
  <si>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</si>
  <si>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</si>
  <si>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</si>
  <si>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</si>
  <si>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</si>
  <si>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</si>
  <si>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</si>
  <si>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</si>
  <si>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</si>
  <si>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</si>
  <si>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</si>
  <si>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</si>
  <si>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</si>
  <si>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</si>
  <si>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</si>
  <si>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</si>
  <si>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</si>
  <si>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</si>
  <si>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</si>
  <si>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</si>
  <si>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</si>
  <si>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</si>
  <si>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</si>
  <si>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</si>
  <si>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</si>
  <si>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</si>
  <si>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</si>
  <si>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</si>
  <si>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</si>
  <si>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</si>
  <si>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</si>
  <si>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</si>
  <si>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</si>
  <si>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</si>
  <si>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</si>
  <si>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</si>
  <si>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</si>
  <si>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</si>
  <si>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</si>
  <si>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</si>
  <si>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</si>
  <si>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</si>
  <si>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</si>
  <si>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</si>
  <si>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</si>
  <si>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</si>
  <si>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</si>
  <si>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</si>
  <si>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</si>
  <si>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</si>
  <si>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</si>
  <si>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</si>
  <si>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</si>
  <si>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</si>
  <si>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</si>
  <si>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</si>
  <si>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</si>
  <si>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</si>
  <si>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</si>
  <si>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</si>
  <si>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</si>
  <si>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</si>
  <si>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</si>
  <si>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</si>
  <si>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</si>
  <si>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</si>
  <si>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</si>
  <si>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</si>
  <si>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</si>
  <si>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</si>
  <si>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</si>
  <si>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</si>
  <si>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</si>
  <si>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</si>
  <si>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</si>
  <si>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</si>
  <si>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</si>
  <si>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</si>
  <si>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</si>
  <si>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</si>
  <si>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</si>
  <si>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</si>
  <si>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</si>
  <si>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</si>
  <si>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</si>
  <si>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</si>
  <si>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</si>
  <si>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</si>
  <si>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</si>
  <si>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</si>
  <si>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</si>
  <si>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</si>
  <si>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</si>
  <si>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</si>
  <si>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</si>
  <si>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</si>
  <si>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</si>
  <si>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</si>
  <si>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</si>
  <si>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</si>
  <si>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</si>
  <si>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</si>
  <si>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</si>
  <si>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</si>
  <si>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</si>
  <si>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</si>
  <si>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</si>
  <si>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</si>
  <si>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</si>
  <si>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</si>
  <si>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</si>
  <si>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</si>
  <si>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</si>
  <si>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</si>
  <si>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</si>
  <si>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</si>
  <si>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</si>
  <si>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</si>
  <si>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</si>
  <si>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</si>
  <si>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</si>
  <si>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</si>
  <si>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</si>
  <si>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</si>
  <si>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</si>
  <si>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</si>
  <si>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</si>
  <si>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</si>
  <si>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</si>
  <si>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</si>
  <si>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</si>
  <si>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</si>
  <si>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</si>
  <si>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</si>
  <si>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</si>
  <si>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</si>
  <si>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</si>
  <si>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</si>
  <si>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</si>
  <si>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</si>
  <si>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</si>
  <si>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</si>
  <si>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</si>
  <si>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</si>
  <si>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</si>
  <si>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</si>
  <si>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</si>
  <si>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</si>
  <si>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</si>
  <si>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</si>
  <si>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</si>
  <si>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</si>
  <si>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</si>
  <si>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</si>
  <si>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</si>
  <si>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</si>
  <si>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</si>
  <si>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</si>
  <si>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</si>
  <si>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</si>
  <si>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</si>
  <si>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</si>
  <si>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</si>
  <si>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</si>
  <si>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</si>
  <si>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</si>
  <si>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</si>
  <si>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</si>
  <si>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</si>
  <si>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</si>
  <si>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</si>
  <si>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</si>
  <si>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</si>
  <si>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</si>
  <si>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</si>
  <si>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</si>
  <si>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</si>
  <si>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</si>
  <si>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</si>
  <si>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</si>
  <si>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</si>
  <si>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</si>
  <si>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</si>
  <si>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</si>
  <si>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</si>
  <si>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</si>
  <si>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</si>
  <si>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</si>
  <si>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</si>
  <si>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</si>
  <si>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</si>
  <si>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</si>
  <si>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</si>
  <si>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</si>
  <si>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</si>
  <si>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</si>
  <si>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</si>
  <si>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</si>
  <si>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</si>
  <si>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</si>
  <si>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</si>
  <si>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</si>
  <si>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</si>
  <si>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</si>
  <si>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</si>
  <si>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</si>
  <si>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</si>
  <si>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</si>
  <si>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</si>
  <si>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</si>
  <si>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</si>
  <si>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</si>
  <si>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</si>
  <si>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</si>
  <si>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</si>
  <si>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</si>
  <si>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</si>
  <si>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</si>
  <si>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</si>
  <si>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</si>
  <si>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</si>
  <si>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</si>
  <si>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</si>
  <si>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</si>
  <si>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</si>
  <si>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</si>
  <si>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</si>
  <si>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</si>
  <si>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</si>
  <si>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</si>
  <si>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</si>
  <si>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</si>
  <si>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</si>
  <si>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</si>
  <si>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</si>
  <si>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</si>
  <si>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</si>
  <si>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</si>
  <si>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</si>
  <si>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</si>
  <si>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</si>
  <si>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</si>
  <si>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</si>
  <si>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</si>
  <si>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</si>
  <si>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</si>
  <si>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</si>
  <si>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</si>
  <si>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</si>
  <si>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</si>
  <si>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</si>
  <si>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</si>
  <si>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</si>
  <si>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</si>
  <si>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</si>
  <si>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</si>
  <si>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</si>
  <si>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</si>
  <si>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</si>
  <si>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</si>
  <si>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</si>
  <si>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</si>
  <si>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</si>
  <si>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</si>
  <si>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</si>
  <si>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</si>
  <si>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</si>
  <si>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</si>
  <si>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</si>
  <si>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</si>
  <si>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</si>
  <si>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</si>
  <si>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</si>
  <si>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</si>
  <si>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</si>
  <si>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</si>
  <si>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</si>
  <si>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</si>
  <si>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</si>
  <si>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</si>
  <si>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</si>
  <si>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</si>
  <si>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</si>
  <si>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</si>
  <si>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</si>
  <si>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</si>
  <si>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</si>
  <si>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</si>
  <si>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</si>
  <si>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</si>
  <si>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</si>
  <si>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</si>
  <si>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</si>
  <si>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</si>
  <si>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</si>
  <si>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</si>
  <si>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</si>
  <si>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</si>
  <si>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</si>
  <si>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</si>
  <si>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</si>
  <si>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</si>
  <si>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</si>
  <si>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</si>
  <si>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</si>
  <si>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</si>
  <si>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</si>
  <si>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</si>
  <si>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</si>
  <si>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</si>
  <si>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</si>
  <si>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</si>
  <si>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</si>
  <si>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</si>
  <si>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</si>
  <si>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</si>
  <si>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</si>
  <si>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</si>
  <si>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</si>
  <si>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</si>
  <si>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</si>
  <si>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</si>
  <si>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</si>
  <si>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</si>
  <si>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</si>
  <si>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</si>
  <si>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</si>
  <si>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</si>
  <si>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</si>
  <si>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</si>
  <si>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</si>
  <si>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</si>
  <si>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</si>
  <si>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</si>
  <si>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</si>
  <si>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</si>
  <si>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</si>
  <si>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</si>
  <si>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</si>
  <si>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</si>
  <si>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</si>
  <si>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</si>
  <si>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</si>
  <si>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</si>
  <si>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</si>
  <si>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</si>
  <si>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</si>
  <si>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</si>
  <si>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</si>
  <si>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</si>
  <si>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</si>
  <si>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</si>
  <si>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</si>
  <si>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</si>
  <si>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</si>
  <si>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</si>
  <si>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</si>
  <si>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</si>
  <si>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</si>
  <si>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</si>
  <si>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</si>
  <si>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</si>
  <si>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</si>
  <si>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</si>
  <si>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</si>
  <si>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</si>
  <si>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</si>
  <si>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</si>
  <si>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</si>
  <si>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</si>
  <si>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</si>
  <si>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</si>
  <si>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</si>
  <si>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</si>
  <si>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</si>
  <si>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</si>
  <si>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</si>
  <si>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</si>
  <si>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</si>
  <si>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</si>
  <si>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</si>
  <si>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</si>
  <si>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</si>
  <si>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</si>
  <si>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</si>
  <si>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</si>
  <si>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</si>
  <si>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</si>
  <si>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</si>
  <si>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</si>
  <si>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</si>
  <si>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</si>
  <si>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</si>
  <si>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</si>
  <si>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</si>
  <si>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</si>
  <si>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</si>
  <si>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</si>
  <si>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</si>
  <si>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</si>
  <si>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</si>
  <si>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</si>
  <si>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</si>
  <si>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</si>
  <si>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</si>
  <si>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</si>
  <si>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</si>
  <si>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</si>
  <si>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</si>
  <si>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</si>
  <si>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</si>
  <si>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</si>
  <si>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</si>
  <si>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</si>
  <si>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</si>
  <si>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</si>
  <si>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</si>
  <si>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</si>
  <si>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</si>
  <si>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</si>
  <si>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</si>
  <si>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</si>
  <si>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</si>
  <si>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</si>
  <si>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</si>
  <si>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</si>
  <si>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</si>
  <si>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</si>
  <si>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</si>
  <si>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</si>
  <si>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</si>
  <si>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</si>
  <si>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</si>
  <si>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</si>
  <si>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</si>
  <si>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</si>
  <si>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</si>
  <si>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</si>
  <si>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</si>
  <si>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</si>
  <si>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</si>
  <si>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</si>
  <si>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</si>
  <si>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</si>
  <si>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</si>
  <si>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</si>
  <si>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</si>
  <si>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</si>
  <si>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</si>
  <si>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</si>
  <si>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</si>
  <si>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</si>
  <si>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</si>
  <si>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</si>
  <si>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</si>
  <si>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</si>
  <si>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</si>
  <si>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</si>
  <si>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</si>
  <si>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</si>
  <si>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</si>
  <si>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</si>
  <si>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</si>
  <si>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</si>
  <si>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</si>
  <si>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</si>
  <si>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</si>
  <si>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</si>
  <si>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</si>
  <si>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</si>
  <si>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</si>
  <si>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</si>
  <si>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</si>
  <si>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</si>
  <si>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</si>
  <si>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</si>
  <si>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</si>
  <si>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</si>
  <si>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</si>
  <si>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</si>
  <si>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</si>
  <si>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</si>
  <si>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</si>
  <si>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</si>
  <si>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</si>
  <si>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</si>
  <si>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</si>
  <si>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</si>
  <si>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</si>
  <si>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</si>
  <si>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</si>
  <si>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</si>
  <si>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</si>
  <si>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</si>
  <si>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</si>
  <si>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</si>
  <si>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</si>
  <si>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</si>
  <si>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</si>
  <si>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</si>
  <si>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</si>
  <si>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</si>
  <si>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</si>
  <si>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</si>
  <si>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</si>
  <si>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</si>
  <si>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</si>
  <si>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</si>
  <si>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</si>
  <si>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</si>
  <si>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</si>
  <si>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</si>
  <si>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</si>
  <si>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</si>
  <si>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</si>
  <si>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</si>
  <si>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</si>
  <si>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</si>
  <si>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</si>
  <si>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</si>
  <si>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</si>
  <si>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</si>
  <si>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</si>
  <si>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</si>
  <si>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</si>
  <si>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</si>
  <si>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</si>
  <si>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</si>
  <si>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</si>
  <si>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</si>
  <si>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</si>
  <si>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</si>
  <si>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</si>
  <si>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</si>
  <si>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</si>
  <si>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</si>
  <si>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</si>
  <si>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</si>
  <si>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</si>
  <si>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</si>
  <si>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</si>
  <si>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</si>
  <si>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</si>
  <si>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</si>
  <si>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</si>
  <si>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</si>
  <si>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</si>
  <si>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</si>
  <si>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</si>
  <si>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</si>
  <si>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</si>
  <si>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</si>
  <si>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</si>
  <si>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</si>
  <si>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</si>
  <si>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</si>
  <si>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</si>
  <si>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</si>
  <si>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</si>
  <si>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</si>
  <si>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</si>
  <si>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</si>
  <si>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</si>
  <si>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</si>
  <si>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</si>
  <si>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</si>
  <si>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</si>
  <si>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</si>
  <si>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</si>
  <si>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</si>
  <si>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</si>
  <si>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</si>
  <si>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</si>
  <si>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</si>
  <si>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</si>
  <si>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</si>
  <si>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</si>
  <si>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</si>
  <si>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</si>
  <si>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</si>
  <si>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</si>
  <si>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</si>
  <si>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</si>
  <si>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</si>
  <si>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</si>
  <si>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</si>
  <si>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</si>
  <si>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</si>
  <si>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</si>
  <si>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</si>
  <si>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</si>
  <si>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</si>
  <si>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</si>
  <si>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</si>
  <si>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</si>
  <si>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</si>
  <si>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</si>
  <si>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</si>
  <si>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</si>
  <si>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</si>
  <si>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</si>
  <si>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</si>
  <si>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</si>
  <si>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</si>
  <si>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</si>
  <si>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</si>
  <si>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</si>
  <si>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</si>
  <si>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</si>
  <si>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</si>
  <si>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</si>
  <si>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</si>
  <si>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</si>
  <si>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</si>
  <si>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</si>
  <si>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</si>
  <si>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</si>
  <si>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</si>
  <si>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</si>
  <si>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</si>
  <si>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</si>
  <si>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</si>
  <si>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</si>
  <si>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</si>
  <si>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</si>
  <si>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</si>
  <si>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</si>
  <si>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</si>
  <si>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</si>
  <si>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</si>
  <si>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</si>
  <si>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</si>
  <si>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</si>
  <si>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</si>
  <si>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</si>
  <si>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</si>
  <si>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</si>
  <si>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</si>
  <si>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</si>
  <si>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</si>
  <si>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</si>
  <si>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</si>
  <si>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</si>
  <si>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</si>
  <si>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</si>
  <si>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</si>
  <si>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</si>
  <si>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</si>
  <si>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</si>
  <si>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</si>
  <si>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</si>
  <si>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</si>
  <si>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</si>
  <si>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</si>
  <si>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</si>
  <si>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</si>
  <si>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</si>
  <si>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</si>
  <si>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</si>
  <si>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</si>
  <si>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</si>
  <si>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</si>
  <si>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</si>
  <si>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</si>
  <si>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</si>
  <si>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</si>
  <si>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</si>
  <si>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</si>
  <si>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</si>
  <si>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</si>
  <si>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</si>
  <si>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</si>
  <si>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</si>
  <si>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</si>
  <si>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</si>
  <si>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</si>
  <si>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</si>
  <si>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</si>
  <si>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</si>
  <si>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</si>
  <si>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</si>
  <si>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</si>
  <si>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</si>
  <si>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</si>
  <si>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</si>
  <si>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</si>
  <si>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</si>
  <si>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</si>
  <si>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</si>
  <si>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</si>
  <si>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</si>
  <si>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</si>
  <si>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</si>
  <si>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</si>
  <si>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</si>
  <si>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</si>
  <si>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</si>
  <si>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</si>
  <si>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</si>
  <si>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</si>
  <si>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</si>
  <si>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</si>
  <si>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</si>
  <si>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</si>
  <si>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</si>
  <si>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</si>
  <si>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</si>
  <si>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</si>
  <si>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</si>
  <si>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</si>
  <si>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</si>
  <si>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</si>
  <si>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</si>
  <si>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</si>
  <si>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</si>
  <si>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</si>
  <si>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</si>
  <si>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</si>
  <si>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</si>
  <si>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</si>
  <si>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</si>
  <si>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</si>
  <si>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</si>
  <si>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</si>
  <si>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</si>
  <si>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</si>
  <si>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</si>
  <si>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</si>
  <si>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</si>
  <si>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</si>
  <si>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</si>
  <si>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</si>
  <si>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</si>
  <si>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</si>
  <si>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</si>
  <si>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</si>
  <si>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</si>
  <si>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</si>
  <si>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</si>
  <si>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</si>
  <si>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</si>
  <si>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</si>
  <si>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</si>
  <si>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</si>
  <si>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</si>
  <si>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</si>
  <si>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</si>
  <si>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</si>
  <si>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</si>
  <si>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</si>
  <si>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</si>
  <si>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</si>
  <si>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</si>
  <si>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</si>
  <si>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</si>
  <si>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</si>
  <si>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</si>
  <si>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</si>
  <si>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</si>
  <si>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</si>
  <si>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</si>
  <si>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</si>
  <si>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</si>
  <si>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</si>
  <si>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</si>
  <si>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</si>
  <si>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</si>
  <si>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</si>
  <si>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</si>
  <si>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</si>
  <si>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</si>
  <si>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</si>
  <si>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</si>
  <si>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</si>
  <si>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</si>
  <si>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</si>
  <si>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</si>
  <si>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</si>
  <si>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</si>
  <si>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</si>
  <si>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</si>
  <si>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</si>
  <si>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</si>
  <si>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</si>
  <si>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</si>
  <si>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</si>
  <si>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</si>
  <si>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</si>
  <si>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</si>
  <si>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</si>
  <si>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</si>
  <si>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</si>
  <si>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</si>
  <si>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</si>
  <si>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</si>
  <si>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</si>
  <si>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</si>
  <si>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</si>
  <si>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</si>
  <si>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</si>
  <si>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</si>
  <si>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</si>
  <si>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</si>
  <si>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</si>
  <si>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</si>
  <si>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</si>
  <si>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</si>
  <si>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</si>
  <si>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</si>
  <si>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</si>
  <si>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</si>
  <si>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</si>
  <si>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</si>
  <si>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</si>
  <si>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</si>
  <si>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</si>
  <si>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</si>
  <si>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</si>
  <si>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</si>
  <si>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</si>
  <si>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</si>
  <si>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</si>
  <si>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</si>
  <si>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</si>
  <si>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</si>
  <si>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</si>
  <si>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</si>
  <si>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</si>
  <si>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</si>
  <si>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</si>
  <si>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</si>
  <si>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</si>
  <si>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</si>
  <si>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</si>
  <si>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</si>
  <si>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</si>
  <si>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</si>
  <si>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</si>
  <si>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</si>
  <si>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</si>
  <si>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</si>
  <si>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</si>
  <si>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</si>
  <si>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</si>
  <si>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</si>
  <si>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</si>
  <si>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</si>
  <si>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</si>
  <si>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</si>
  <si>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</si>
  <si>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</si>
  <si>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</si>
  <si>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</si>
  <si>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</si>
  <si>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</si>
  <si>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</si>
  <si>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</si>
  <si>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</si>
  <si>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</si>
  <si>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</si>
  <si>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</si>
  <si>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</si>
  <si>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</si>
  <si>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</si>
  <si>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</si>
  <si>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</si>
  <si>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</si>
  <si>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</si>
  <si>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</si>
  <si>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</si>
  <si>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</si>
  <si>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</si>
  <si>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</si>
  <si>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</si>
  <si>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</si>
  <si>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</si>
  <si>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</si>
  <si>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</si>
  <si>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</si>
  <si>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</si>
  <si>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</si>
  <si>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</si>
  <si>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</si>
  <si>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</si>
  <si>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</si>
  <si>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</si>
  <si>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</si>
  <si>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</si>
  <si>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</si>
  <si>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</si>
  <si>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</si>
  <si>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</si>
  <si>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</si>
  <si>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</si>
  <si>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</si>
  <si>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</si>
  <si>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</si>
  <si>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</si>
  <si>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</si>
  <si>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</si>
  <si>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</si>
  <si>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</si>
  <si>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</si>
  <si>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</si>
  <si>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</si>
  <si>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</si>
  <si>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</si>
  <si>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</si>
  <si>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</si>
  <si>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</si>
  <si>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</si>
  <si>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</si>
  <si>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</si>
  <si>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</si>
  <si>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</si>
  <si>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</si>
  <si>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</si>
  <si>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</si>
  <si>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</si>
  <si>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</si>
  <si>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</si>
  <si>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</si>
  <si>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</si>
  <si>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</si>
  <si>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</si>
  <si>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</si>
  <si>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</si>
  <si>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</si>
  <si>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</si>
  <si>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</si>
  <si>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</si>
  <si>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</si>
  <si>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</si>
  <si>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</si>
  <si>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</si>
  <si>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</si>
  <si>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</si>
  <si>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</si>
  <si>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</si>
  <si>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</si>
  <si>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</si>
  <si>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</si>
  <si>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</si>
  <si>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</si>
  <si>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</si>
  <si>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</si>
  <si>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</si>
  <si>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</si>
  <si>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</si>
  <si>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</si>
  <si>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</si>
  <si>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</si>
  <si>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</si>
  <si>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</si>
  <si>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</si>
  <si>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</si>
  <si>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</si>
  <si>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</si>
  <si>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</si>
  <si>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</si>
  <si>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</si>
  <si>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</si>
  <si>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</si>
  <si>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</si>
  <si>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</si>
  <si>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</si>
  <si>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</si>
  <si>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</si>
  <si>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</si>
  <si>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</si>
  <si>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</si>
  <si>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</si>
  <si>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</si>
  <si>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</si>
  <si>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</si>
  <si>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</si>
  <si>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</si>
  <si>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</si>
  <si>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</si>
  <si>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</si>
  <si>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</si>
  <si>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</si>
  <si>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</si>
  <si>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</si>
  <si>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</si>
  <si>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</si>
  <si>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</si>
  <si>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</si>
  <si>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</si>
  <si>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</si>
  <si>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</si>
  <si>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</si>
  <si>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</si>
  <si>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</si>
  <si>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</si>
  <si>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</si>
  <si>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</si>
  <si>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</si>
  <si>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</si>
  <si>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</si>
  <si>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</si>
  <si>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</si>
  <si>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</si>
  <si>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</si>
  <si>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</si>
  <si>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</si>
  <si>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</si>
  <si>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</si>
  <si>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</si>
  <si>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</si>
  <si>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</si>
  <si>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</si>
  <si>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</si>
  <si>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</si>
  <si>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</si>
  <si>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</si>
  <si>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</si>
  <si>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</si>
  <si>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</si>
  <si>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</si>
  <si>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</si>
  <si>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</si>
  <si>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</si>
  <si>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</si>
  <si>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</si>
  <si>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</si>
  <si>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</si>
  <si>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</si>
  <si>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</si>
  <si>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</si>
  <si>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</si>
  <si>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</si>
  <si>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</si>
  <si>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</si>
  <si>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</si>
  <si>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</si>
  <si>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</si>
  <si>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</si>
  <si>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</si>
  <si>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</si>
  <si>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</si>
  <si>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</si>
  <si>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</si>
  <si>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</si>
  <si>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</si>
  <si>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</si>
  <si>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</si>
  <si>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</si>
  <si>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</si>
  <si>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</si>
  <si>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</si>
  <si>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</si>
  <si>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</si>
  <si>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</si>
  <si>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</si>
  <si>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</si>
  <si>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</si>
  <si>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</si>
  <si>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</si>
  <si>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</si>
  <si>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</si>
  <si>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</si>
  <si>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</si>
  <si>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</si>
  <si>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</si>
  <si>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</si>
  <si>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</si>
  <si>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</si>
  <si>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</si>
  <si>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</si>
  <si>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</si>
  <si>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</si>
  <si>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</si>
  <si>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</si>
  <si>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</si>
  <si>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</si>
  <si>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</si>
  <si>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</si>
  <si>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</si>
  <si>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</si>
  <si>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</si>
  <si>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</si>
  <si>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</si>
  <si>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</si>
  <si>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</si>
  <si>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</si>
  <si>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</si>
  <si>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</si>
  <si>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</si>
  <si>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</si>
  <si>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</si>
  <si>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</si>
  <si>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</si>
  <si>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</si>
  <si>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</si>
  <si>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</si>
  <si>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</si>
  <si>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</si>
  <si>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</si>
  <si>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</si>
  <si>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</si>
  <si>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</si>
  <si>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</si>
  <si>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</si>
  <si>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</si>
  <si>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</si>
  <si>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</si>
  <si>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</si>
  <si>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</si>
  <si>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</si>
  <si>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</si>
  <si>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</si>
  <si>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</si>
  <si>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</si>
  <si>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</si>
  <si>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</si>
  <si>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</si>
  <si>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</si>
  <si>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</si>
  <si>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</si>
  <si>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</si>
  <si>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</si>
  <si>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</si>
  <si>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</si>
  <si>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</si>
  <si>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</si>
  <si>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</si>
  <si>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</si>
  <si>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</si>
  <si>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</si>
  <si>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</si>
  <si>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</si>
  <si>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</si>
  <si>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</si>
  <si>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</si>
  <si>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</si>
  <si>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</si>
  <si>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</si>
  <si>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</si>
  <si>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</si>
  <si>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</si>
  <si>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</si>
  <si>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</si>
  <si>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</si>
  <si>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</si>
  <si>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</si>
  <si>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</si>
  <si>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</si>
  <si>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</si>
  <si>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</si>
  <si>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</si>
  <si>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</si>
  <si>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</si>
  <si>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</si>
  <si>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</si>
  <si>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</si>
  <si>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</si>
  <si>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</si>
  <si>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</si>
  <si>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</si>
  <si>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</si>
  <si>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</si>
  <si>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</si>
  <si>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</si>
  <si>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</si>
  <si>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</si>
  <si>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</si>
  <si>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</si>
  <si>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</si>
  <si>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</si>
  <si>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</si>
  <si>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</si>
  <si>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</si>
  <si>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</si>
  <si>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</si>
  <si>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</si>
  <si>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</si>
  <si>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</si>
  <si>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</si>
  <si>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</si>
  <si>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</si>
  <si>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</si>
  <si>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</si>
  <si>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</si>
  <si>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</si>
  <si>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</si>
  <si>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</si>
  <si>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</si>
  <si>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</si>
  <si>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</si>
  <si>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</si>
  <si>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</si>
  <si>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</si>
  <si>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</si>
  <si>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</si>
  <si>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</si>
  <si>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</si>
  <si>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</si>
  <si>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</si>
  <si>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</si>
  <si>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</si>
  <si>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</si>
  <si>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</si>
  <si>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</si>
  <si>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</si>
  <si>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</si>
  <si>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</si>
  <si>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</si>
  <si>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</si>
  <si>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</si>
  <si>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</si>
  <si>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</si>
  <si>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</si>
  <si>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</si>
  <si>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</si>
  <si>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</si>
  <si>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</si>
  <si>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</si>
  <si>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</si>
  <si>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</si>
  <si>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</si>
  <si>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</si>
  <si>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</si>
  <si>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</si>
  <si>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</si>
  <si>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</si>
  <si>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</si>
  <si>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</si>
  <si>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</si>
  <si>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</si>
  <si>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</si>
  <si>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</si>
  <si>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</si>
  <si>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</si>
  <si>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</si>
  <si>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</si>
  <si>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</si>
  <si>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</si>
  <si>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</si>
  <si>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</si>
  <si>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</si>
  <si>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</si>
  <si>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</si>
  <si>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</si>
  <si>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</si>
  <si>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</si>
  <si>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</si>
  <si>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</si>
  <si>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</si>
  <si>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</si>
  <si>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</si>
  <si>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</si>
  <si>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</si>
  <si>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</si>
  <si>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</si>
  <si>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</si>
  <si>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</si>
  <si>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</si>
  <si>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</si>
  <si>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</si>
  <si>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</si>
  <si>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</si>
  <si>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</si>
  <si>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</si>
  <si>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</si>
  <si>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</si>
  <si>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</si>
  <si>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</si>
  <si>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</si>
  <si>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</si>
  <si>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</si>
  <si>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</si>
  <si>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</si>
  <si>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</si>
  <si>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</si>
  <si>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</si>
  <si>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</si>
  <si>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</si>
  <si>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</si>
  <si>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</si>
  <si>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</si>
  <si>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</si>
  <si>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</si>
  <si>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</si>
  <si>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</si>
  <si>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</si>
  <si>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</si>
  <si>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</si>
  <si>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</si>
  <si>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</si>
  <si>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</si>
  <si>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</si>
  <si>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</si>
  <si>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</si>
  <si>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</si>
  <si>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</si>
  <si>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</si>
  <si>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</si>
  <si>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</si>
  <si>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</si>
  <si>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</si>
  <si>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</si>
  <si>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</si>
  <si>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</si>
  <si>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</si>
  <si>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</si>
  <si>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</si>
  <si>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</si>
  <si>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</si>
  <si>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</si>
  <si>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</si>
  <si>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</si>
  <si>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</si>
  <si>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</si>
  <si>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</si>
  <si>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</si>
  <si>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</si>
  <si>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</si>
  <si>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</si>
  <si>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</si>
  <si>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</si>
  <si>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</si>
  <si>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</si>
  <si>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</si>
  <si>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</si>
  <si>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</si>
  <si>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</si>
  <si>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</si>
  <si>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</si>
  <si>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</si>
  <si>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</si>
  <si>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</si>
  <si>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</si>
  <si>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</si>
  <si>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</si>
  <si>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</si>
  <si>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</si>
  <si>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</si>
  <si>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</si>
  <si>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</si>
  <si>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</si>
  <si>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</si>
  <si>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</si>
  <si>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</si>
  <si>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</si>
  <si>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</si>
  <si>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</si>
  <si>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</si>
  <si>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</si>
  <si>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</si>
  <si>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</si>
  <si>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</si>
  <si>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</si>
  <si>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</si>
  <si>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</si>
  <si>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</si>
  <si>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</si>
  <si>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</si>
  <si>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</si>
  <si>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</si>
  <si>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</si>
  <si>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</si>
  <si>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</si>
  <si>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</si>
  <si>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</si>
  <si>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</si>
  <si>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</si>
  <si>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</si>
  <si>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</si>
  <si>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</si>
  <si>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</si>
  <si>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</si>
  <si>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</si>
  <si>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</si>
  <si>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</si>
  <si>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</si>
  <si>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</si>
  <si>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</si>
  <si>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</si>
  <si>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</si>
  <si>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</si>
  <si>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</si>
  <si>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</si>
  <si>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</si>
  <si>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</si>
  <si>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</si>
  <si>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</si>
  <si>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</si>
  <si>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</si>
  <si>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</si>
  <si>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</si>
  <si>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</si>
  <si>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</si>
  <si>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</si>
  <si>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</si>
  <si>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</si>
  <si>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</si>
  <si>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</si>
  <si>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</si>
  <si>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</si>
  <si>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</si>
  <si>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</si>
  <si>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</si>
  <si>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</si>
  <si>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</si>
  <si>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</si>
  <si>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</si>
  <si>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</si>
  <si>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</si>
  <si>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</si>
  <si>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</si>
  <si>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</si>
  <si>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</si>
  <si>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</si>
  <si>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</si>
  <si>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</si>
  <si>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</si>
  <si>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</si>
  <si>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</si>
  <si>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</si>
  <si>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</si>
  <si>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</si>
  <si>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</si>
  <si>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</si>
  <si>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</si>
  <si>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</si>
  <si>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</si>
  <si>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</si>
  <si>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</si>
  <si>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</si>
  <si>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</si>
  <si>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</si>
  <si>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</si>
  <si>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</si>
  <si>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</si>
  <si>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</si>
  <si>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</si>
  <si>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</si>
  <si>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</si>
  <si>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</si>
  <si>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</si>
  <si>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</si>
  <si>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</si>
  <si>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</si>
  <si>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</si>
  <si>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</si>
  <si>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</si>
  <si>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</si>
  <si>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</si>
  <si>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</si>
  <si>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</si>
  <si>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</si>
  <si>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</si>
  <si>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</si>
  <si>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</si>
  <si>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</si>
  <si>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</si>
  <si>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</si>
  <si>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</si>
  <si>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</si>
  <si>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</si>
  <si>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</si>
  <si>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</si>
  <si>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</si>
  <si>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</si>
  <si>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</si>
  <si>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</si>
  <si>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</si>
  <si>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</si>
  <si>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</si>
  <si>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</si>
  <si>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</si>
  <si>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</si>
  <si>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</si>
  <si>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</si>
  <si>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</si>
  <si>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</si>
  <si>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</si>
  <si>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</si>
  <si>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</si>
  <si>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</si>
  <si>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</si>
  <si>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</si>
  <si>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</si>
  <si>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</si>
  <si>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</si>
  <si>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</si>
  <si>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</si>
  <si>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</si>
  <si>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</si>
  <si>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</si>
  <si>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</si>
  <si>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</si>
  <si>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</si>
  <si>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</si>
  <si>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</si>
  <si>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</si>
  <si>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</si>
  <si>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</si>
  <si>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</si>
  <si>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</si>
  <si>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</si>
  <si>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</si>
  <si>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</si>
  <si>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</si>
  <si>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</si>
  <si>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</si>
  <si>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</si>
  <si>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</si>
  <si>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</si>
  <si>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</si>
  <si>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</si>
  <si>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</si>
  <si>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</si>
  <si>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</si>
  <si>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</si>
  <si>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</si>
  <si>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</si>
  <si>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</si>
  <si>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</si>
  <si>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</si>
  <si>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</si>
  <si>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</si>
  <si>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</si>
  <si>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</si>
  <si>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</si>
  <si>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</si>
  <si>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</si>
  <si>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</si>
  <si>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</si>
  <si>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</si>
  <si>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</si>
  <si>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</si>
  <si>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</si>
  <si>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</si>
  <si>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</si>
  <si>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</si>
  <si>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</si>
  <si>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</si>
  <si>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</si>
  <si>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</si>
  <si>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</si>
  <si>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</si>
  <si>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</si>
  <si>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</si>
  <si>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</si>
  <si>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</si>
  <si>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</si>
  <si>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</si>
  <si>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</si>
  <si>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</si>
  <si>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</si>
  <si>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</si>
  <si>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</si>
  <si>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</si>
  <si>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</si>
  <si>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</si>
  <si>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</si>
  <si>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</si>
  <si>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</si>
  <si>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</si>
  <si>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</si>
  <si>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</si>
  <si>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</si>
  <si>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</si>
  <si>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</si>
  <si>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</si>
  <si>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</si>
  <si>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</si>
  <si>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</si>
  <si>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</si>
  <si>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</si>
  <si>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</si>
  <si>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</si>
  <si>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</si>
  <si>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</si>
  <si>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</si>
  <si>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</si>
  <si>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</si>
  <si>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</si>
  <si>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</si>
  <si>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</si>
  <si>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</si>
  <si>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</si>
  <si>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</si>
  <si>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</si>
  <si>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</si>
  <si>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</si>
  <si>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</si>
  <si>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</si>
  <si>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</si>
  <si>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</si>
  <si>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</si>
  <si>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</si>
  <si>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</si>
  <si>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</si>
  <si>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</si>
  <si>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</si>
  <si>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</si>
  <si>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</si>
  <si>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</si>
  <si>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</si>
  <si>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</si>
  <si>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</si>
  <si>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</si>
  <si>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</si>
  <si>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</si>
  <si>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</si>
  <si>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</si>
  <si>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</si>
  <si>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</si>
  <si>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</si>
  <si>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</si>
  <si>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</si>
  <si>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</si>
  <si>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</si>
  <si>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</si>
  <si>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</si>
  <si>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</si>
  <si>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</si>
  <si>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</si>
  <si>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</si>
  <si>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</si>
  <si>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</si>
  <si>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</si>
  <si>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</si>
  <si>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</si>
  <si>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</si>
  <si>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</si>
  <si>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</si>
  <si>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</si>
  <si>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</si>
  <si>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</si>
  <si>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</si>
  <si>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</si>
  <si>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</si>
  <si>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</si>
  <si>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</si>
  <si>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</si>
  <si>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</si>
  <si>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</si>
  <si>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</si>
  <si>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</si>
  <si>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</si>
  <si>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</si>
  <si>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</si>
  <si>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</si>
  <si>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</si>
  <si>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</si>
  <si>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</si>
  <si>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</si>
  <si>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</si>
  <si>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</si>
  <si>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</si>
  <si>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</si>
  <si>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</si>
  <si>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</si>
  <si>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</si>
  <si>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</si>
  <si>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</si>
  <si>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</si>
  <si>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</si>
  <si>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</si>
  <si>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</si>
  <si>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</si>
  <si>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</si>
  <si>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</si>
  <si>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</si>
  <si>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</si>
  <si>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</si>
  <si>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</si>
  <si>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</si>
  <si>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</si>
  <si>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</si>
  <si>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</si>
  <si>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</si>
  <si>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</si>
  <si>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</si>
  <si>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</si>
  <si>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</si>
  <si>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</si>
  <si>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</si>
  <si>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</si>
  <si>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</si>
  <si>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</si>
  <si>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</si>
  <si>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</si>
  <si>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</si>
  <si>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</si>
  <si>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</si>
  <si>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</si>
  <si>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</si>
  <si>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</si>
  <si>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</si>
  <si>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</si>
  <si>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</si>
  <si>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</si>
  <si>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</si>
  <si>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</si>
  <si>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</si>
  <si>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</si>
  <si>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</si>
  <si>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</si>
  <si>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</si>
  <si>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</si>
  <si>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</si>
  <si>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</si>
  <si>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</si>
  <si>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</si>
  <si>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</si>
  <si>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</si>
  <si>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</si>
  <si>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</si>
  <si>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</si>
  <si>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</si>
  <si>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</si>
  <si>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</si>
  <si>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</si>
  <si>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</si>
  <si>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</si>
  <si>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</si>
  <si>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</si>
  <si>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</si>
  <si>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</si>
  <si>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</si>
  <si>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</si>
  <si>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</si>
  <si>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</si>
  <si>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</si>
  <si>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</si>
  <si>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</si>
  <si>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</si>
  <si>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</si>
  <si>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</si>
  <si>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</si>
  <si>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</si>
  <si>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</si>
  <si>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</si>
  <si>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</si>
  <si>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</si>
  <si>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</si>
  <si>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</si>
  <si>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</si>
  <si>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</si>
  <si>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</si>
  <si>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</si>
  <si>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</si>
  <si>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</si>
  <si>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</si>
  <si>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</si>
  <si>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</si>
  <si>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</si>
  <si>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</si>
  <si>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</si>
  <si>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</si>
  <si>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</si>
  <si>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</si>
  <si>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</si>
  <si>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</si>
  <si>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</si>
  <si>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</si>
  <si>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</si>
  <si>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</si>
  <si>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</si>
  <si>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</si>
  <si>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</si>
  <si>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</si>
  <si>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</si>
  <si>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</si>
  <si>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</si>
  <si>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</si>
  <si>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</si>
  <si>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</si>
  <si>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</si>
  <si>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</si>
  <si>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</si>
  <si>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</si>
  <si>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</si>
  <si>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</si>
  <si>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</si>
  <si>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</si>
  <si>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</si>
  <si>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</si>
  <si>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</si>
  <si>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</si>
  <si>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</si>
  <si>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</si>
  <si>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</si>
  <si>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</si>
  <si>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</si>
  <si>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</si>
  <si>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</si>
  <si>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</si>
  <si>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</si>
  <si>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</si>
  <si>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</si>
  <si>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</si>
  <si>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</si>
  <si>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</si>
  <si>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</si>
  <si>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</si>
  <si>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</si>
  <si>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</si>
  <si>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</si>
  <si>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</si>
  <si>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</si>
  <si>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</si>
  <si>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</si>
  <si>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</si>
  <si>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</si>
  <si>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</si>
  <si>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</si>
  <si>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</si>
  <si>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</si>
  <si>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</si>
  <si>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</si>
  <si>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</si>
  <si>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</si>
  <si>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</si>
  <si>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</si>
  <si>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</si>
  <si>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</si>
  <si>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</si>
  <si>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</si>
  <si>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</si>
  <si>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</si>
  <si>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</si>
  <si>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</si>
  <si>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</si>
  <si>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</si>
  <si>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</si>
  <si>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</si>
  <si>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</si>
  <si>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</si>
  <si>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</si>
  <si>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</si>
  <si>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</si>
  <si>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</si>
  <si>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</si>
  <si>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</si>
  <si>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</si>
  <si>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</si>
  <si>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</si>
  <si>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</si>
  <si>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</si>
  <si>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</si>
  <si>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</si>
  <si>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</si>
  <si>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</si>
  <si>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</si>
  <si>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</si>
  <si>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</si>
  <si>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</si>
  <si>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</si>
  <si>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</si>
  <si>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</si>
  <si>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</si>
  <si>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</si>
  <si>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</si>
  <si>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</si>
  <si>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</si>
  <si>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</si>
  <si>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</si>
  <si>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</si>
  <si>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</si>
  <si>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</si>
  <si>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</si>
  <si>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</si>
  <si>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</si>
  <si>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</si>
  <si>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</si>
  <si>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</si>
  <si>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</si>
  <si>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</si>
  <si>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</si>
  <si>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</si>
  <si>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</si>
  <si>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</si>
  <si>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</si>
  <si>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</si>
  <si>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</si>
  <si>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</si>
  <si>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</si>
  <si>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</si>
  <si>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</si>
  <si>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</si>
  <si>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</si>
  <si>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</si>
  <si>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</si>
  <si>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</si>
  <si>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</si>
  <si>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</si>
  <si>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</si>
  <si>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</si>
  <si>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</si>
  <si>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</si>
  <si>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</si>
  <si>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</si>
  <si>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</si>
  <si>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</si>
  <si>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</si>
  <si>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</si>
  <si>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</si>
  <si>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</si>
  <si>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</si>
  <si>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</si>
  <si>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</si>
  <si>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</si>
  <si>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</si>
  <si>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</si>
  <si>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</si>
  <si>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</si>
  <si>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</si>
  <si>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</si>
  <si>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</si>
  <si>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</si>
  <si>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</si>
  <si>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</si>
  <si>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</si>
  <si>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</si>
  <si>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</si>
  <si>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</si>
  <si>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</si>
  <si>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</si>
  <si>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</si>
  <si>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</si>
  <si>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</si>
  <si>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</si>
  <si>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</si>
  <si>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</si>
  <si>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KOPRIVNIČKO-KRIŽEVAČKA ŽUPANIJA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</si>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</sst>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86466165.100000009</v>
      </c>
      <c r="D2" s="7">
        <f>'PR-RAS'!E6</f>
        <v>98944869.74000001</v>
      </c>
      <c r="E2" s="7">
        <v>0</v>
      </c>
      <c r="F2" s="7">
        <v>0</v>
      </c>
      <c r="G2" s="8">
        <f t="shared" ref="G2:G274" si="0">(B2/1000)*(C2*1+D2*2)</f>
        <v>284355.90458000003</v>
      </c>
      <c r="H2" s="8">
        <f t="shared" ref="H2:H274" si="1">ABS(C2-ROUND(C2,0))+ABS(D2-ROUND(D2,0))</f>
        <v>0.35999999940395355</v>
      </c>
      <c r="I2" s="9">
        <v>0</v>
      </c>
      <c r="J2" s="4"/>
      <c r="K2" s="5"/>
      <c r="L2" s="5"/>
      <c r="M2" s="5"/>
      <c r="N2" s="5"/>
      <c r="O2" s="5"/>
      <c r="P2" s="5"/>
      <c r="Q2" s="5"/>
      <c r="R2" s="5"/>
      <c r="S2" s="5"/>
      <c r="T2" s="5"/>
      <c r="U2" s="5"/>
      <c r="V2" s="5"/>
      <c r="W2" s="5"/>
      <c r="X2" s="5"/>
      <c r="Y2" s="5"/>
      <c r="Z2" s="5"/>
    </row>
    <row r="3" spans="1:26" ht="12.75" customHeight="1">
      <c r="A3" s="10">
        <v>151</v>
      </c>
      <c r="B3" s="2">
        <v>2</v>
      </c>
      <c r="C3" s="2">
        <f>'PR-RAS'!D7</f>
        <v>14625839.24</v>
      </c>
      <c r="D3" s="2">
        <f>'PR-RAS'!E7</f>
        <v>16875144.300000001</v>
      </c>
      <c r="E3" s="2">
        <v>0</v>
      </c>
      <c r="F3" s="2">
        <v>0</v>
      </c>
      <c r="G3" s="3">
        <f t="shared" si="0"/>
        <v>96752.255680000002</v>
      </c>
      <c r="H3" s="3">
        <f t="shared" si="1"/>
        <v>0.54000000096857548</v>
      </c>
      <c r="I3" s="11">
        <v>0</v>
      </c>
      <c r="J3" s="4"/>
      <c r="K3" s="5"/>
      <c r="L3" s="5"/>
      <c r="M3" s="5"/>
      <c r="N3" s="5"/>
      <c r="O3" s="5"/>
      <c r="P3" s="5"/>
      <c r="Q3" s="5"/>
      <c r="R3" s="5"/>
      <c r="S3" s="5"/>
      <c r="T3" s="5"/>
      <c r="U3" s="5"/>
      <c r="V3" s="5"/>
      <c r="W3" s="5"/>
      <c r="X3" s="5"/>
      <c r="Y3" s="5"/>
      <c r="Z3" s="5"/>
    </row>
    <row r="4" spans="1:26" ht="12.75" customHeight="1">
      <c r="A4" s="10">
        <v>151</v>
      </c>
      <c r="B4" s="2">
        <v>3</v>
      </c>
      <c r="C4" s="2">
        <f>'PR-RAS'!D8</f>
        <v>13849756.4</v>
      </c>
      <c r="D4" s="2">
        <f>'PR-RAS'!E8</f>
        <v>16007340.160000002</v>
      </c>
      <c r="E4" s="2">
        <v>0</v>
      </c>
      <c r="F4" s="2">
        <v>0</v>
      </c>
      <c r="G4" s="3">
        <f t="shared" si="0"/>
        <v>137593.31016000002</v>
      </c>
      <c r="H4" s="3">
        <f t="shared" si="1"/>
        <v>0.56000000238418579</v>
      </c>
      <c r="I4" s="11">
        <v>0</v>
      </c>
      <c r="J4" s="4"/>
      <c r="K4" s="5"/>
      <c r="L4" s="5"/>
      <c r="M4" s="5"/>
      <c r="N4" s="5"/>
      <c r="O4" s="5"/>
      <c r="P4" s="5"/>
      <c r="Q4" s="5"/>
      <c r="R4" s="5"/>
      <c r="S4" s="5"/>
      <c r="T4" s="5"/>
      <c r="U4" s="5"/>
      <c r="V4" s="5"/>
      <c r="W4" s="5"/>
      <c r="X4" s="5"/>
      <c r="Y4" s="5"/>
      <c r="Z4" s="5"/>
    </row>
    <row r="5" spans="1:26" ht="12.75" customHeight="1">
      <c r="A5" s="10">
        <v>151</v>
      </c>
      <c r="B5" s="2">
        <v>4</v>
      </c>
      <c r="C5" s="2">
        <f>'PR-RAS'!D9</f>
        <v>12581186.380000001</v>
      </c>
      <c r="D5" s="2">
        <f>'PR-RAS'!E9</f>
        <v>14784375.470000001</v>
      </c>
      <c r="E5" s="2">
        <v>0</v>
      </c>
      <c r="F5" s="2">
        <v>0</v>
      </c>
      <c r="G5" s="3">
        <f t="shared" si="0"/>
        <v>168599.74928000002</v>
      </c>
      <c r="H5" s="3">
        <f t="shared" si="1"/>
        <v>0.85000000149011612</v>
      </c>
      <c r="I5" s="11">
        <v>0</v>
      </c>
      <c r="J5" s="4"/>
      <c r="K5" s="5"/>
      <c r="L5" s="5"/>
      <c r="M5" s="5"/>
      <c r="N5" s="5"/>
      <c r="O5" s="5"/>
      <c r="P5" s="5"/>
      <c r="Q5" s="5"/>
      <c r="R5" s="5"/>
      <c r="S5" s="5"/>
      <c r="T5" s="5"/>
      <c r="U5" s="5"/>
      <c r="V5" s="5"/>
      <c r="W5" s="5"/>
      <c r="X5" s="5"/>
      <c r="Y5" s="5"/>
      <c r="Z5" s="5"/>
    </row>
    <row r="6" spans="1:26" ht="12.75" customHeight="1">
      <c r="A6" s="10">
        <v>151</v>
      </c>
      <c r="B6" s="2">
        <v>5</v>
      </c>
      <c r="C6" s="2">
        <f>'PR-RAS'!D10</f>
        <v>1160041.6000000001</v>
      </c>
      <c r="D6" s="2">
        <f>'PR-RAS'!E10</f>
        <v>1270337.68</v>
      </c>
      <c r="E6" s="2">
        <v>0</v>
      </c>
      <c r="F6" s="2">
        <v>0</v>
      </c>
      <c r="G6" s="3">
        <f t="shared" si="0"/>
        <v>18503.584800000001</v>
      </c>
      <c r="H6" s="3">
        <f t="shared" si="1"/>
        <v>0.71999999997206032</v>
      </c>
      <c r="I6" s="11">
        <v>0</v>
      </c>
      <c r="J6" s="4"/>
      <c r="K6" s="5"/>
      <c r="L6" s="5"/>
      <c r="M6" s="5"/>
      <c r="N6" s="5"/>
      <c r="O6" s="5"/>
      <c r="P6" s="5"/>
      <c r="Q6" s="5"/>
      <c r="R6" s="5"/>
      <c r="S6" s="5"/>
      <c r="T6" s="5"/>
      <c r="U6" s="5"/>
      <c r="V6" s="5"/>
      <c r="W6" s="5"/>
      <c r="X6" s="5"/>
      <c r="Y6" s="5"/>
      <c r="Z6" s="5"/>
    </row>
    <row r="7" spans="1:26" ht="12.75" customHeight="1">
      <c r="A7" s="10">
        <v>151</v>
      </c>
      <c r="B7" s="2">
        <v>6</v>
      </c>
      <c r="C7" s="2">
        <f>'PR-RAS'!D11</f>
        <v>434455.14</v>
      </c>
      <c r="D7" s="2">
        <f>'PR-RAS'!E11</f>
        <v>415190.49</v>
      </c>
      <c r="E7" s="2">
        <v>0</v>
      </c>
      <c r="F7" s="2">
        <v>0</v>
      </c>
      <c r="G7" s="3">
        <f t="shared" si="0"/>
        <v>7589.0167200000005</v>
      </c>
      <c r="H7" s="3">
        <f t="shared" si="1"/>
        <v>0.63000000000465661</v>
      </c>
      <c r="I7" s="11">
        <v>0</v>
      </c>
      <c r="J7" s="4"/>
      <c r="K7" s="5"/>
      <c r="L7" s="5"/>
      <c r="M7" s="5"/>
      <c r="N7" s="5"/>
      <c r="O7" s="5"/>
      <c r="P7" s="5"/>
      <c r="Q7" s="5"/>
      <c r="R7" s="5"/>
      <c r="S7" s="5"/>
      <c r="T7" s="5"/>
      <c r="U7" s="5"/>
      <c r="V7" s="5"/>
      <c r="W7" s="5"/>
      <c r="X7" s="5"/>
      <c r="Y7" s="5"/>
      <c r="Z7" s="5"/>
    </row>
    <row r="8" spans="1:26" ht="12.75" customHeight="1">
      <c r="A8" s="10">
        <v>151</v>
      </c>
      <c r="B8" s="2">
        <v>7</v>
      </c>
      <c r="C8" s="2">
        <f>'PR-RAS'!D12</f>
        <v>826874.77</v>
      </c>
      <c r="D8" s="2">
        <f>'PR-RAS'!E12</f>
        <v>1123504.25</v>
      </c>
      <c r="E8" s="2">
        <v>0</v>
      </c>
      <c r="F8" s="2">
        <v>0</v>
      </c>
      <c r="G8" s="3">
        <f t="shared" si="0"/>
        <v>21517.18289</v>
      </c>
      <c r="H8" s="3">
        <f t="shared" si="1"/>
        <v>0.47999999998137355</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8855.26</v>
      </c>
      <c r="E10" s="2">
        <v>0</v>
      </c>
      <c r="F10" s="2">
        <v>0</v>
      </c>
      <c r="G10" s="3">
        <f t="shared" si="0"/>
        <v>159.39467999999999</v>
      </c>
      <c r="H10" s="3">
        <f t="shared" si="1"/>
        <v>0.26000000000021828</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1152801.49</v>
      </c>
      <c r="D11" s="2">
        <f>'PR-RAS'!E15</f>
        <v>1594922.99</v>
      </c>
      <c r="E11" s="2">
        <v>0</v>
      </c>
      <c r="F11" s="2">
        <v>0</v>
      </c>
      <c r="G11" s="3">
        <f t="shared" si="0"/>
        <v>43426.474699999999</v>
      </c>
      <c r="H11" s="3">
        <f t="shared" si="1"/>
        <v>0.5</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21290.68</v>
      </c>
      <c r="D19" s="2">
        <f>'PR-RAS'!E23</f>
        <v>54925.15</v>
      </c>
      <c r="E19" s="2">
        <v>0</v>
      </c>
      <c r="F19" s="2">
        <v>0</v>
      </c>
      <c r="G19" s="3">
        <f t="shared" si="0"/>
        <v>2360.53764</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30082.560000000001</v>
      </c>
      <c r="E20" s="2">
        <v>0</v>
      </c>
      <c r="F20" s="2">
        <v>0</v>
      </c>
      <c r="G20" s="3">
        <f t="shared" si="0"/>
        <v>1143.1372799999999</v>
      </c>
      <c r="H20" s="3">
        <f t="shared" si="1"/>
        <v>0.43999999999869033</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21290.68</v>
      </c>
      <c r="D21" s="2">
        <f>'PR-RAS'!E25</f>
        <v>24842.59</v>
      </c>
      <c r="E21" s="2">
        <v>0</v>
      </c>
      <c r="F21" s="2">
        <v>0</v>
      </c>
      <c r="G21" s="3">
        <f t="shared" si="0"/>
        <v>1419.5172</v>
      </c>
      <c r="H21" s="3">
        <f t="shared" si="1"/>
        <v>0.72999999999956344</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754792.16</v>
      </c>
      <c r="D25" s="2">
        <f>'PR-RAS'!E29</f>
        <v>812878.99</v>
      </c>
      <c r="E25" s="2">
        <v>0</v>
      </c>
      <c r="F25" s="2">
        <v>0</v>
      </c>
      <c r="G25" s="3">
        <f t="shared" si="0"/>
        <v>57133.203360000007</v>
      </c>
      <c r="H25" s="3">
        <f t="shared" si="1"/>
        <v>0.17000000004190952</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748355.39</v>
      </c>
      <c r="D29" s="2">
        <f>'PR-RAS'!E33</f>
        <v>807838.26</v>
      </c>
      <c r="E29" s="2">
        <v>0</v>
      </c>
      <c r="F29" s="2">
        <v>0</v>
      </c>
      <c r="G29" s="3">
        <f t="shared" si="0"/>
        <v>66192.893479999999</v>
      </c>
      <c r="H29" s="3">
        <f t="shared" si="1"/>
        <v>0.65000000002328306</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6436.77</v>
      </c>
      <c r="D31" s="2">
        <f>'PR-RAS'!E35</f>
        <v>5040.7299999999996</v>
      </c>
      <c r="E31" s="2">
        <v>0</v>
      </c>
      <c r="F31" s="2">
        <v>0</v>
      </c>
      <c r="G31" s="3">
        <f t="shared" si="0"/>
        <v>495.54689999999999</v>
      </c>
      <c r="H31" s="3">
        <f t="shared" si="1"/>
        <v>0.5</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50071022.25</v>
      </c>
      <c r="D45" s="2">
        <f>'PR-RAS'!E49</f>
        <v>58018313.70000001</v>
      </c>
      <c r="E45" s="2">
        <v>0</v>
      </c>
      <c r="F45" s="2">
        <v>0</v>
      </c>
      <c r="G45" s="3">
        <f t="shared" si="0"/>
        <v>7308736.5846000016</v>
      </c>
      <c r="H45" s="3">
        <f t="shared" si="1"/>
        <v>0.54999998956918716</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213209.22999999998</v>
      </c>
      <c r="D49" s="2">
        <f>'PR-RAS'!E53</f>
        <v>247323.3</v>
      </c>
      <c r="E49" s="2">
        <v>0</v>
      </c>
      <c r="F49" s="2">
        <v>0</v>
      </c>
      <c r="G49" s="3">
        <f t="shared" si="0"/>
        <v>33977.079839999999</v>
      </c>
      <c r="H49" s="3">
        <f t="shared" si="1"/>
        <v>0.52999999996973202</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209659.74</v>
      </c>
      <c r="D52" s="2">
        <f>'PR-RAS'!E56</f>
        <v>247323.3</v>
      </c>
      <c r="E52" s="2">
        <v>0</v>
      </c>
      <c r="F52" s="2">
        <v>0</v>
      </c>
      <c r="G52" s="3">
        <f t="shared" si="0"/>
        <v>35919.623339999998</v>
      </c>
      <c r="H52" s="3">
        <f t="shared" si="1"/>
        <v>0.55999999999767169</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3549.49</v>
      </c>
      <c r="D53" s="2">
        <f>'PR-RAS'!E57</f>
        <v>0</v>
      </c>
      <c r="E53" s="2">
        <v>0</v>
      </c>
      <c r="F53" s="2">
        <v>0</v>
      </c>
      <c r="G53" s="3">
        <f t="shared" si="0"/>
        <v>184.57347999999999</v>
      </c>
      <c r="H53" s="3">
        <f t="shared" si="1"/>
        <v>0.48999999999978172</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5641502.4799999995</v>
      </c>
      <c r="D54" s="2">
        <f>'PR-RAS'!E58</f>
        <v>7000956.0199999996</v>
      </c>
      <c r="E54" s="2">
        <v>0</v>
      </c>
      <c r="F54" s="2">
        <v>0</v>
      </c>
      <c r="G54" s="3">
        <f t="shared" si="0"/>
        <v>1041100.96956</v>
      </c>
      <c r="H54" s="3">
        <f t="shared" si="1"/>
        <v>0.49999999906867743</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5290503.97</v>
      </c>
      <c r="D55" s="2">
        <f>'PR-RAS'!E59</f>
        <v>4705205.41</v>
      </c>
      <c r="E55" s="2">
        <v>0</v>
      </c>
      <c r="F55" s="2">
        <v>0</v>
      </c>
      <c r="G55" s="3">
        <f t="shared" si="0"/>
        <v>793849.39865999995</v>
      </c>
      <c r="H55" s="3">
        <f t="shared" si="1"/>
        <v>0.44000000040978193</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350998.51</v>
      </c>
      <c r="D56" s="2">
        <f>'PR-RAS'!E60</f>
        <v>2295750.61</v>
      </c>
      <c r="E56" s="2">
        <v>0</v>
      </c>
      <c r="F56" s="2">
        <v>0</v>
      </c>
      <c r="G56" s="3">
        <f t="shared" si="0"/>
        <v>271837.48514999996</v>
      </c>
      <c r="H56" s="3">
        <f t="shared" si="1"/>
        <v>0.88000000012107193</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137676.13</v>
      </c>
      <c r="D57" s="2">
        <f>'PR-RAS'!E61</f>
        <v>25232.48</v>
      </c>
      <c r="E57" s="2">
        <v>0</v>
      </c>
      <c r="F57" s="2">
        <v>0</v>
      </c>
      <c r="G57" s="3">
        <f t="shared" si="0"/>
        <v>10535.901040000001</v>
      </c>
      <c r="H57" s="3">
        <f t="shared" si="1"/>
        <v>0.61000000000422006</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136396.13</v>
      </c>
      <c r="D58" s="2">
        <f>'PR-RAS'!E62</f>
        <v>25232.48</v>
      </c>
      <c r="E58" s="2">
        <v>0</v>
      </c>
      <c r="F58" s="2">
        <v>0</v>
      </c>
      <c r="G58" s="3">
        <f t="shared" si="0"/>
        <v>10651.082130000001</v>
      </c>
      <c r="H58" s="3">
        <f t="shared" si="1"/>
        <v>0.61000000000422006</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1280</v>
      </c>
      <c r="D59" s="2">
        <f>'PR-RAS'!E63</f>
        <v>0</v>
      </c>
      <c r="E59" s="2">
        <v>0</v>
      </c>
      <c r="F59" s="2">
        <v>0</v>
      </c>
      <c r="G59" s="3">
        <f t="shared" si="0"/>
        <v>74.240000000000009</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3415234.71</v>
      </c>
      <c r="D60" s="2">
        <f>'PR-RAS'!E64</f>
        <v>4576935.07</v>
      </c>
      <c r="E60" s="2">
        <v>0</v>
      </c>
      <c r="F60" s="2">
        <v>0</v>
      </c>
      <c r="G60" s="3">
        <f t="shared" si="0"/>
        <v>741577.18615000008</v>
      </c>
      <c r="H60" s="3">
        <f t="shared" si="1"/>
        <v>0.36000000033527613</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2406615.0299999998</v>
      </c>
      <c r="D61" s="2">
        <f>'PR-RAS'!E65</f>
        <v>2538568.7599999998</v>
      </c>
      <c r="E61" s="2">
        <v>0</v>
      </c>
      <c r="F61" s="2">
        <v>0</v>
      </c>
      <c r="G61" s="3">
        <f t="shared" si="0"/>
        <v>449025.15299999993</v>
      </c>
      <c r="H61" s="3">
        <f t="shared" si="1"/>
        <v>0.27000000001862645</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1008619.68</v>
      </c>
      <c r="D62" s="2">
        <f>'PR-RAS'!E66</f>
        <v>927507.74</v>
      </c>
      <c r="E62" s="2">
        <v>0</v>
      </c>
      <c r="F62" s="2">
        <v>0</v>
      </c>
      <c r="G62" s="3">
        <f t="shared" si="0"/>
        <v>174681.74476</v>
      </c>
      <c r="H62" s="3">
        <f t="shared" si="1"/>
        <v>0.57999999995809048</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1110858.57</v>
      </c>
      <c r="E63" s="2">
        <v>0</v>
      </c>
      <c r="F63" s="2">
        <v>0</v>
      </c>
      <c r="G63" s="3">
        <f>(B63/1000)*(C63*1+D63*2)</f>
        <v>137746.46268</v>
      </c>
      <c r="H63" s="3">
        <f>ABS(C63-ROUND(C63,0))+ABS(D63-ROUND(D63,0))</f>
        <v>0.42999999993480742</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38203246.490000002</v>
      </c>
      <c r="D64" s="2">
        <f>'PR-RAS'!E68</f>
        <v>41515025.590000004</v>
      </c>
      <c r="E64" s="2">
        <v>0</v>
      </c>
      <c r="F64" s="2">
        <v>0</v>
      </c>
      <c r="G64" s="3">
        <f t="shared" si="0"/>
        <v>7637697.7532100007</v>
      </c>
      <c r="H64" s="3">
        <f t="shared" si="1"/>
        <v>0.89999999850988388</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37297399.630000003</v>
      </c>
      <c r="D65" s="2">
        <f>'PR-RAS'!E69</f>
        <v>41237380.670000002</v>
      </c>
      <c r="E65" s="2">
        <v>0</v>
      </c>
      <c r="F65" s="2">
        <v>0</v>
      </c>
      <c r="G65" s="3">
        <f t="shared" si="0"/>
        <v>7665418.3020799998</v>
      </c>
      <c r="H65" s="3">
        <f t="shared" si="1"/>
        <v>0.69999999552965164</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905846.86</v>
      </c>
      <c r="D66" s="2">
        <f>'PR-RAS'!E70</f>
        <v>277644.92</v>
      </c>
      <c r="E66" s="2">
        <v>0</v>
      </c>
      <c r="F66" s="2">
        <v>0</v>
      </c>
      <c r="G66" s="3">
        <f t="shared" si="0"/>
        <v>94973.885500000004</v>
      </c>
      <c r="H66" s="3">
        <f t="shared" si="1"/>
        <v>0.22000000003026798</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2460153.21</v>
      </c>
      <c r="D70" s="2">
        <f>'PR-RAS'!E74</f>
        <v>4652841.24</v>
      </c>
      <c r="E70" s="2">
        <v>0</v>
      </c>
      <c r="F70" s="2">
        <v>0</v>
      </c>
      <c r="G70" s="3">
        <f t="shared" si="0"/>
        <v>811842.66261000012</v>
      </c>
      <c r="H70" s="3">
        <f t="shared" si="1"/>
        <v>0.45000000018626451</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2352023.56</v>
      </c>
      <c r="D71" s="2">
        <f>'PR-RAS'!E75</f>
        <v>2490634.35</v>
      </c>
      <c r="E71" s="2">
        <v>0</v>
      </c>
      <c r="F71" s="2">
        <v>0</v>
      </c>
      <c r="G71" s="3">
        <f t="shared" si="0"/>
        <v>513330.45820000005</v>
      </c>
      <c r="H71" s="3">
        <f t="shared" si="1"/>
        <v>0.7900000000372529</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108129.65</v>
      </c>
      <c r="D72" s="2">
        <f>'PR-RAS'!E76</f>
        <v>2162206.89</v>
      </c>
      <c r="E72" s="2">
        <v>0</v>
      </c>
      <c r="F72" s="2">
        <v>0</v>
      </c>
      <c r="G72" s="3">
        <f t="shared" si="0"/>
        <v>314710.58353</v>
      </c>
      <c r="H72" s="3">
        <f t="shared" si="1"/>
        <v>0.45999999987543561</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2722517.6099999994</v>
      </c>
      <c r="D78" s="2">
        <f>'PR-RAS'!E82</f>
        <v>2653450.13</v>
      </c>
      <c r="E78" s="2">
        <v>0</v>
      </c>
      <c r="F78" s="2">
        <v>0</v>
      </c>
      <c r="G78" s="3">
        <f t="shared" si="0"/>
        <v>618265.1759899999</v>
      </c>
      <c r="H78" s="3">
        <f t="shared" si="1"/>
        <v>0.52000000048428774</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41729.550000000003</v>
      </c>
      <c r="D79" s="2">
        <f>'PR-RAS'!E83</f>
        <v>43057.64</v>
      </c>
      <c r="E79" s="2">
        <v>0</v>
      </c>
      <c r="F79" s="2">
        <v>0</v>
      </c>
      <c r="G79" s="3">
        <f t="shared" si="0"/>
        <v>9971.8967400000001</v>
      </c>
      <c r="H79" s="3">
        <f t="shared" si="1"/>
        <v>0.80999999999767169</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1498.55</v>
      </c>
      <c r="D81" s="2">
        <f>'PR-RAS'!E85</f>
        <v>1484.2</v>
      </c>
      <c r="E81" s="2">
        <v>0</v>
      </c>
      <c r="F81" s="2">
        <v>0</v>
      </c>
      <c r="G81" s="3">
        <f t="shared" si="0"/>
        <v>357.35599999999999</v>
      </c>
      <c r="H81" s="3">
        <f t="shared" si="1"/>
        <v>0.65000000000009095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1502.84</v>
      </c>
      <c r="E82" s="2">
        <v>0</v>
      </c>
      <c r="F82" s="2">
        <v>0</v>
      </c>
      <c r="G82" s="3">
        <f t="shared" si="0"/>
        <v>243.46008</v>
      </c>
      <c r="H82" s="3">
        <f t="shared" si="1"/>
        <v>0.16000000000008185</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40231</v>
      </c>
      <c r="D84" s="2">
        <f>'PR-RAS'!E88</f>
        <v>40070.6</v>
      </c>
      <c r="E84" s="2">
        <v>0</v>
      </c>
      <c r="F84" s="2">
        <v>0</v>
      </c>
      <c r="G84" s="3">
        <f t="shared" si="0"/>
        <v>9990.892600000001</v>
      </c>
      <c r="H84" s="3">
        <f t="shared" si="1"/>
        <v>0.40000000000145519</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2680788.0599999996</v>
      </c>
      <c r="D87" s="2">
        <f>'PR-RAS'!E91</f>
        <v>2610392.4899999998</v>
      </c>
      <c r="E87" s="2">
        <v>0</v>
      </c>
      <c r="F87" s="2">
        <v>0</v>
      </c>
      <c r="G87" s="3">
        <f t="shared" si="0"/>
        <v>679535.28143999982</v>
      </c>
      <c r="H87" s="3">
        <f t="shared" si="1"/>
        <v>0.5499999993480742</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162994.23999999999</v>
      </c>
      <c r="D88" s="2">
        <f>'PR-RAS'!E92</f>
        <v>221285.77</v>
      </c>
      <c r="E88" s="2">
        <v>0</v>
      </c>
      <c r="F88" s="2">
        <v>0</v>
      </c>
      <c r="G88" s="3">
        <f t="shared" si="0"/>
        <v>52684.222860000002</v>
      </c>
      <c r="H88" s="3">
        <f t="shared" si="1"/>
        <v>0.47000000000116415</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63876.03</v>
      </c>
      <c r="D89" s="2">
        <f>'PR-RAS'!E93</f>
        <v>57701.01</v>
      </c>
      <c r="E89" s="2">
        <v>0</v>
      </c>
      <c r="F89" s="2">
        <v>0</v>
      </c>
      <c r="G89" s="3">
        <f t="shared" si="0"/>
        <v>15776.468399999998</v>
      </c>
      <c r="H89" s="3">
        <f t="shared" si="1"/>
        <v>4.0000000000873115E-2</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2443845.0299999998</v>
      </c>
      <c r="D90" s="2">
        <f>'PR-RAS'!E94</f>
        <v>2327872.44</v>
      </c>
      <c r="E90" s="2">
        <v>0</v>
      </c>
      <c r="F90" s="2">
        <v>0</v>
      </c>
      <c r="G90" s="3">
        <f t="shared" si="0"/>
        <v>631863.50199000002</v>
      </c>
      <c r="H90" s="3">
        <f t="shared" si="1"/>
        <v>0.46999999973922968</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10072.76</v>
      </c>
      <c r="D93" s="2">
        <f>'PR-RAS'!E97</f>
        <v>3533.27</v>
      </c>
      <c r="E93" s="2">
        <v>0</v>
      </c>
      <c r="F93" s="2">
        <v>0</v>
      </c>
      <c r="G93" s="3">
        <f t="shared" si="0"/>
        <v>1576.8155999999999</v>
      </c>
      <c r="H93" s="3">
        <f t="shared" si="1"/>
        <v>0.50999999999976353</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3316689.36</v>
      </c>
      <c r="D102" s="2">
        <f>'PR-RAS'!E106</f>
        <v>3367334.97</v>
      </c>
      <c r="E102" s="2">
        <v>0</v>
      </c>
      <c r="F102" s="2">
        <v>0</v>
      </c>
      <c r="G102" s="3">
        <f t="shared" si="0"/>
        <v>1015187.2893000002</v>
      </c>
      <c r="H102" s="3">
        <f t="shared" si="1"/>
        <v>0.38999999966472387</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142777.94</v>
      </c>
      <c r="D103" s="2">
        <f>'PR-RAS'!E107</f>
        <v>131938.56</v>
      </c>
      <c r="E103" s="2">
        <v>0</v>
      </c>
      <c r="F103" s="2">
        <v>0</v>
      </c>
      <c r="G103" s="3">
        <f t="shared" si="0"/>
        <v>41478.816119999996</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119934.19</v>
      </c>
      <c r="D105" s="2">
        <f>'PR-RAS'!E109</f>
        <v>114922.38</v>
      </c>
      <c r="E105" s="2">
        <v>0</v>
      </c>
      <c r="F105" s="2">
        <v>0</v>
      </c>
      <c r="G105" s="3">
        <f t="shared" si="0"/>
        <v>36377.010799999996</v>
      </c>
      <c r="H105" s="3">
        <f t="shared" si="1"/>
        <v>0.57000000000698492</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22843.75</v>
      </c>
      <c r="D106" s="2">
        <f>'PR-RAS'!E110</f>
        <v>17016.18</v>
      </c>
      <c r="E106" s="2">
        <v>0</v>
      </c>
      <c r="F106" s="2">
        <v>0</v>
      </c>
      <c r="G106" s="3">
        <f t="shared" si="0"/>
        <v>5971.9915499999997</v>
      </c>
      <c r="H106" s="3">
        <f t="shared" si="1"/>
        <v>0.43000000000029104</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3173911.42</v>
      </c>
      <c r="D108" s="2">
        <f>'PR-RAS'!E112</f>
        <v>3235396.41</v>
      </c>
      <c r="E108" s="2">
        <v>0</v>
      </c>
      <c r="F108" s="2">
        <v>0</v>
      </c>
      <c r="G108" s="3">
        <f t="shared" si="0"/>
        <v>1031983.3536800001</v>
      </c>
      <c r="H108" s="3">
        <f t="shared" si="1"/>
        <v>0.83000000007450581</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3173911.42</v>
      </c>
      <c r="D113" s="2">
        <f>'PR-RAS'!E117</f>
        <v>3235396.41</v>
      </c>
      <c r="E113" s="2">
        <v>0</v>
      </c>
      <c r="F113" s="2">
        <v>0</v>
      </c>
      <c r="G113" s="3">
        <f t="shared" si="0"/>
        <v>1080206.87488</v>
      </c>
      <c r="H113" s="3">
        <f t="shared" si="1"/>
        <v>0.83000000007450581</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2020892.3399999999</v>
      </c>
      <c r="D121" s="2">
        <f>'PR-RAS'!E125</f>
        <v>2179334.6399999997</v>
      </c>
      <c r="E121" s="2">
        <v>0</v>
      </c>
      <c r="F121" s="2">
        <v>0</v>
      </c>
      <c r="G121" s="3">
        <f t="shared" si="0"/>
        <v>765547.39439999987</v>
      </c>
      <c r="H121" s="3">
        <f t="shared" si="1"/>
        <v>0.70000000018626451</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1912397.41</v>
      </c>
      <c r="D122" s="2">
        <f>'PR-RAS'!E126</f>
        <v>2081499.63</v>
      </c>
      <c r="E122" s="2">
        <v>0</v>
      </c>
      <c r="F122" s="2">
        <v>0</v>
      </c>
      <c r="G122" s="3">
        <f t="shared" si="0"/>
        <v>735122.99706999992</v>
      </c>
      <c r="H122" s="3">
        <f t="shared" si="1"/>
        <v>0.78000000002793968</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147170.72</v>
      </c>
      <c r="D123" s="2">
        <f>'PR-RAS'!E127</f>
        <v>163529.48000000001</v>
      </c>
      <c r="E123" s="2">
        <v>0</v>
      </c>
      <c r="F123" s="2">
        <v>0</v>
      </c>
      <c r="G123" s="3">
        <f t="shared" si="0"/>
        <v>57856.020960000002</v>
      </c>
      <c r="H123" s="3">
        <f t="shared" si="1"/>
        <v>0.76000000000931323</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1765226.69</v>
      </c>
      <c r="D124" s="2">
        <f>'PR-RAS'!E128</f>
        <v>1917970.15</v>
      </c>
      <c r="E124" s="2">
        <v>0</v>
      </c>
      <c r="F124" s="2">
        <v>0</v>
      </c>
      <c r="G124" s="3">
        <f t="shared" si="0"/>
        <v>688943.53977000003</v>
      </c>
      <c r="H124" s="3">
        <f t="shared" si="1"/>
        <v>0.4599999999627471</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108494.93</v>
      </c>
      <c r="D125" s="2">
        <f>'PR-RAS'!E129</f>
        <v>97835.01</v>
      </c>
      <c r="E125" s="2">
        <v>0</v>
      </c>
      <c r="F125" s="2">
        <v>0</v>
      </c>
      <c r="G125" s="3">
        <f t="shared" si="0"/>
        <v>37716.453799999996</v>
      </c>
      <c r="H125" s="3">
        <f t="shared" si="1"/>
        <v>8.000000000174623E-2</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79758.12</v>
      </c>
      <c r="D126" s="2">
        <f>'PR-RAS'!E130</f>
        <v>82864.539999999994</v>
      </c>
      <c r="E126" s="2">
        <v>0</v>
      </c>
      <c r="F126" s="2">
        <v>0</v>
      </c>
      <c r="G126" s="3">
        <f t="shared" si="0"/>
        <v>30685.899999999998</v>
      </c>
      <c r="H126" s="3">
        <f t="shared" si="1"/>
        <v>0.58000000000174623</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28736.81</v>
      </c>
      <c r="D127" s="2">
        <f>'PR-RAS'!E131</f>
        <v>14970.47</v>
      </c>
      <c r="E127" s="2">
        <v>0</v>
      </c>
      <c r="F127" s="2">
        <v>0</v>
      </c>
      <c r="G127" s="3">
        <f t="shared" si="0"/>
        <v>7393.3964999999998</v>
      </c>
      <c r="H127" s="3">
        <f t="shared" si="1"/>
        <v>0.65999999999803549</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13707336.119999999</v>
      </c>
      <c r="D130" s="2">
        <f>'PR-RAS'!E134</f>
        <v>15839661.48</v>
      </c>
      <c r="E130" s="2">
        <v>0</v>
      </c>
      <c r="F130" s="2">
        <v>0</v>
      </c>
      <c r="G130" s="3">
        <f t="shared" si="0"/>
        <v>5854879.0213200003</v>
      </c>
      <c r="H130" s="3">
        <f t="shared" si="1"/>
        <v>0.59999999962747097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13707336.119999999</v>
      </c>
      <c r="D135" s="2">
        <f>'PR-RAS'!E139</f>
        <v>15839661.48</v>
      </c>
      <c r="E135" s="2">
        <v>0</v>
      </c>
      <c r="F135" s="2">
        <v>0</v>
      </c>
      <c r="G135" s="3">
        <f t="shared" si="0"/>
        <v>6081812.3167200005</v>
      </c>
      <c r="H135" s="3">
        <f t="shared" si="1"/>
        <v>0.59999999962747097</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1868.18</v>
      </c>
      <c r="D136" s="2">
        <f>'PR-RAS'!E140</f>
        <v>11630.52</v>
      </c>
      <c r="E136" s="2">
        <v>0</v>
      </c>
      <c r="F136" s="2">
        <v>0</v>
      </c>
      <c r="G136" s="3">
        <f t="shared" si="0"/>
        <v>3392.4447000000005</v>
      </c>
      <c r="H136" s="3">
        <f t="shared" si="1"/>
        <v>0.65999999999962711</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1868.18</v>
      </c>
      <c r="D147" s="2">
        <f>'PR-RAS'!E151</f>
        <v>11630.52</v>
      </c>
      <c r="E147" s="2">
        <v>0</v>
      </c>
      <c r="F147" s="2">
        <v>0</v>
      </c>
      <c r="G147" s="3">
        <f t="shared" si="0"/>
        <v>3668.8661200000001</v>
      </c>
      <c r="H147" s="3">
        <f t="shared" si="1"/>
        <v>0.65999999999962711</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78442683.100000009</v>
      </c>
      <c r="D148" s="2">
        <f>'PR-RAS'!E152</f>
        <v>94115064.760000005</v>
      </c>
      <c r="E148" s="2">
        <v>0</v>
      </c>
      <c r="F148" s="2">
        <v>0</v>
      </c>
      <c r="G148" s="3">
        <f t="shared" si="0"/>
        <v>39200903.455140002</v>
      </c>
      <c r="H148" s="3">
        <f t="shared" si="1"/>
        <v>0.34000000357627869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55904720.829999998</v>
      </c>
      <c r="D149" s="2">
        <f>'PR-RAS'!E153</f>
        <v>65713070.299999997</v>
      </c>
      <c r="E149" s="2">
        <v>0</v>
      </c>
      <c r="F149" s="2">
        <v>0</v>
      </c>
      <c r="G149" s="3">
        <f t="shared" si="0"/>
        <v>27724967.491640002</v>
      </c>
      <c r="H149" s="3">
        <f t="shared" si="1"/>
        <v>0.4699999988079071</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46469752.609999999</v>
      </c>
      <c r="D150" s="2">
        <f>'PR-RAS'!E154</f>
        <v>54714932.119999997</v>
      </c>
      <c r="E150" s="2">
        <v>0</v>
      </c>
      <c r="F150" s="2">
        <v>0</v>
      </c>
      <c r="G150" s="3">
        <f t="shared" si="0"/>
        <v>23229042.910649996</v>
      </c>
      <c r="H150" s="3">
        <f t="shared" si="1"/>
        <v>0.50999999791383743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44718578.380000003</v>
      </c>
      <c r="D151" s="2">
        <f>'PR-RAS'!E155</f>
        <v>52669562.039999999</v>
      </c>
      <c r="E151" s="2">
        <v>0</v>
      </c>
      <c r="F151" s="2">
        <v>0</v>
      </c>
      <c r="G151" s="3">
        <f t="shared" si="0"/>
        <v>22508655.368999999</v>
      </c>
      <c r="H151" s="3">
        <f t="shared" si="1"/>
        <v>0.42000000178813934</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112.44</v>
      </c>
      <c r="D152" s="2">
        <f>'PR-RAS'!E156</f>
        <v>424.3</v>
      </c>
      <c r="E152" s="2">
        <v>0</v>
      </c>
      <c r="F152" s="2">
        <v>0</v>
      </c>
      <c r="G152" s="3">
        <f t="shared" si="0"/>
        <v>145.11704</v>
      </c>
      <c r="H152" s="3">
        <f t="shared" si="1"/>
        <v>0.74000000000000909</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960051.47</v>
      </c>
      <c r="D153" s="2">
        <f>'PR-RAS'!E157</f>
        <v>1292329.6100000001</v>
      </c>
      <c r="E153" s="2">
        <v>0</v>
      </c>
      <c r="F153" s="2">
        <v>0</v>
      </c>
      <c r="G153" s="3">
        <f t="shared" si="0"/>
        <v>538796.02488000004</v>
      </c>
      <c r="H153" s="3">
        <f t="shared" si="1"/>
        <v>0.85999999986961484</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791010.32</v>
      </c>
      <c r="D154" s="2">
        <f>'PR-RAS'!E158</f>
        <v>752616.17</v>
      </c>
      <c r="E154" s="2">
        <v>0</v>
      </c>
      <c r="F154" s="2">
        <v>0</v>
      </c>
      <c r="G154" s="3">
        <f t="shared" si="0"/>
        <v>351325.12698</v>
      </c>
      <c r="H154" s="3">
        <f t="shared" si="1"/>
        <v>0.48999999999068677</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2191711.64</v>
      </c>
      <c r="D155" s="2">
        <f>'PR-RAS'!E159</f>
        <v>2362732.33</v>
      </c>
      <c r="E155" s="2">
        <v>0</v>
      </c>
      <c r="F155" s="2">
        <v>0</v>
      </c>
      <c r="G155" s="3">
        <f t="shared" si="0"/>
        <v>1065245.1502</v>
      </c>
      <c r="H155" s="3">
        <f t="shared" si="1"/>
        <v>0.68999999994412065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7243256.5800000001</v>
      </c>
      <c r="D156" s="2">
        <f>'PR-RAS'!E160</f>
        <v>8635405.8499999996</v>
      </c>
      <c r="E156" s="2">
        <v>0</v>
      </c>
      <c r="F156" s="2">
        <v>0</v>
      </c>
      <c r="G156" s="3">
        <f t="shared" si="0"/>
        <v>3799680.5834000004</v>
      </c>
      <c r="H156" s="3">
        <f t="shared" si="1"/>
        <v>0.57000000029802322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7241284.1500000004</v>
      </c>
      <c r="D158" s="2">
        <f>'PR-RAS'!E162</f>
        <v>8635404.2699999996</v>
      </c>
      <c r="E158" s="2">
        <v>0</v>
      </c>
      <c r="F158" s="2">
        <v>0</v>
      </c>
      <c r="G158" s="3">
        <f t="shared" si="0"/>
        <v>3848398.5523299999</v>
      </c>
      <c r="H158" s="3">
        <f t="shared" si="1"/>
        <v>0.41999999992549419</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1972.43</v>
      </c>
      <c r="D159" s="2">
        <f>'PR-RAS'!E163</f>
        <v>1.58</v>
      </c>
      <c r="E159" s="2">
        <v>0</v>
      </c>
      <c r="F159" s="2">
        <v>0</v>
      </c>
      <c r="G159" s="3">
        <f t="shared" si="0"/>
        <v>312.14322000000004</v>
      </c>
      <c r="H159" s="3">
        <f t="shared" si="1"/>
        <v>0.85000000000006359</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14273200.800000001</v>
      </c>
      <c r="D160" s="2">
        <f>'PR-RAS'!E164</f>
        <v>17326177.690000001</v>
      </c>
      <c r="E160" s="2">
        <v>0</v>
      </c>
      <c r="F160" s="2">
        <v>0</v>
      </c>
      <c r="G160" s="3">
        <f t="shared" si="0"/>
        <v>7779163.432620001</v>
      </c>
      <c r="H160" s="3">
        <f t="shared" si="1"/>
        <v>0.50999999791383743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1855443.7199999997</v>
      </c>
      <c r="D161" s="2">
        <f>'PR-RAS'!E165</f>
        <v>2128218.23</v>
      </c>
      <c r="E161" s="2">
        <v>0</v>
      </c>
      <c r="F161" s="2">
        <v>0</v>
      </c>
      <c r="G161" s="3">
        <f t="shared" si="0"/>
        <v>977900.82880000002</v>
      </c>
      <c r="H161" s="3">
        <f t="shared" si="1"/>
        <v>0.51000000024214387</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322950.18</v>
      </c>
      <c r="D162" s="2">
        <f>'PR-RAS'!E166</f>
        <v>332107</v>
      </c>
      <c r="E162" s="2">
        <v>0</v>
      </c>
      <c r="F162" s="2">
        <v>0</v>
      </c>
      <c r="G162" s="3">
        <f t="shared" si="0"/>
        <v>158933.43297999998</v>
      </c>
      <c r="H162" s="3">
        <f t="shared" si="1"/>
        <v>0.17999999999301508</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1390726.69</v>
      </c>
      <c r="D163" s="2">
        <f>'PR-RAS'!E167</f>
        <v>1505825.71</v>
      </c>
      <c r="E163" s="2">
        <v>0</v>
      </c>
      <c r="F163" s="2">
        <v>0</v>
      </c>
      <c r="G163" s="3">
        <f t="shared" si="0"/>
        <v>713185.25381999998</v>
      </c>
      <c r="H163" s="3">
        <f t="shared" si="1"/>
        <v>0.60000000009313226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110902.47</v>
      </c>
      <c r="D164" s="2">
        <f>'PR-RAS'!E168</f>
        <v>242697.02</v>
      </c>
      <c r="E164" s="2">
        <v>0</v>
      </c>
      <c r="F164" s="2">
        <v>0</v>
      </c>
      <c r="G164" s="3">
        <f t="shared" si="0"/>
        <v>97196.331130000006</v>
      </c>
      <c r="H164" s="3">
        <f t="shared" si="1"/>
        <v>0.48999999999068677</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30864.38</v>
      </c>
      <c r="D165" s="2">
        <f>'PR-RAS'!E169</f>
        <v>47588.5</v>
      </c>
      <c r="E165" s="2">
        <v>0</v>
      </c>
      <c r="F165" s="2">
        <v>0</v>
      </c>
      <c r="G165" s="3">
        <f t="shared" si="0"/>
        <v>20670.786320000003</v>
      </c>
      <c r="H165" s="3">
        <f t="shared" si="1"/>
        <v>0.88000000000101863</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4492356.9300000006</v>
      </c>
      <c r="D166" s="2">
        <f>'PR-RAS'!E170</f>
        <v>4502252.3800000008</v>
      </c>
      <c r="E166" s="2">
        <v>0</v>
      </c>
      <c r="F166" s="2">
        <v>0</v>
      </c>
      <c r="G166" s="3">
        <f t="shared" si="0"/>
        <v>2226982.1788500003</v>
      </c>
      <c r="H166" s="3">
        <f t="shared" si="1"/>
        <v>0.45000000018626451</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502368.46</v>
      </c>
      <c r="D167" s="2">
        <f>'PR-RAS'!E171</f>
        <v>532635.02</v>
      </c>
      <c r="E167" s="2">
        <v>0</v>
      </c>
      <c r="F167" s="2">
        <v>0</v>
      </c>
      <c r="G167" s="3">
        <f t="shared" si="0"/>
        <v>260227.99100000001</v>
      </c>
      <c r="H167" s="3">
        <f t="shared" si="1"/>
        <v>0.48000000003958121</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1954472.08</v>
      </c>
      <c r="D168" s="2">
        <f>'PR-RAS'!E172</f>
        <v>1716364.55</v>
      </c>
      <c r="E168" s="2">
        <v>0</v>
      </c>
      <c r="F168" s="2">
        <v>0</v>
      </c>
      <c r="G168" s="3">
        <f t="shared" si="0"/>
        <v>899662.59706000006</v>
      </c>
      <c r="H168" s="3">
        <f t="shared" si="1"/>
        <v>0.53000000002793968</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1528178.71</v>
      </c>
      <c r="D169" s="2">
        <f>'PR-RAS'!E173</f>
        <v>1747623.7</v>
      </c>
      <c r="E169" s="2">
        <v>0</v>
      </c>
      <c r="F169" s="2">
        <v>0</v>
      </c>
      <c r="G169" s="3">
        <f t="shared" si="0"/>
        <v>843935.58647999994</v>
      </c>
      <c r="H169" s="3">
        <f t="shared" si="1"/>
        <v>0.59000000008381903</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215876.61</v>
      </c>
      <c r="D170" s="2">
        <f>'PR-RAS'!E174</f>
        <v>264909.42</v>
      </c>
      <c r="E170" s="2">
        <v>0</v>
      </c>
      <c r="F170" s="2">
        <v>0</v>
      </c>
      <c r="G170" s="3">
        <f t="shared" si="0"/>
        <v>126022.53105000001</v>
      </c>
      <c r="H170" s="3">
        <f t="shared" si="1"/>
        <v>0.80999999999767169</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240164.58</v>
      </c>
      <c r="D171" s="2">
        <f>'PR-RAS'!E175</f>
        <v>167493.32</v>
      </c>
      <c r="E171" s="2">
        <v>0</v>
      </c>
      <c r="F171" s="2">
        <v>0</v>
      </c>
      <c r="G171" s="3">
        <f t="shared" si="0"/>
        <v>97775.707399999999</v>
      </c>
      <c r="H171" s="3">
        <f t="shared" si="1"/>
        <v>0.7400000000197906</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51296.49</v>
      </c>
      <c r="D173" s="2">
        <f>'PR-RAS'!E177</f>
        <v>73226.37</v>
      </c>
      <c r="E173" s="2">
        <v>0</v>
      </c>
      <c r="F173" s="2">
        <v>0</v>
      </c>
      <c r="G173" s="3">
        <f t="shared" si="0"/>
        <v>34012.867559999991</v>
      </c>
      <c r="H173" s="3">
        <f t="shared" si="1"/>
        <v>0.85999999999330612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6792694.8700000001</v>
      </c>
      <c r="D174" s="2">
        <f>'PR-RAS'!E178</f>
        <v>8582337.4900000002</v>
      </c>
      <c r="E174" s="2">
        <v>0</v>
      </c>
      <c r="F174" s="2">
        <v>0</v>
      </c>
      <c r="G174" s="3">
        <f t="shared" si="0"/>
        <v>4144624.9840500001</v>
      </c>
      <c r="H174" s="3">
        <f t="shared" si="1"/>
        <v>0.62000000011175871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1419580.46</v>
      </c>
      <c r="D175" s="2">
        <f>'PR-RAS'!E179</f>
        <v>1975053.99</v>
      </c>
      <c r="E175" s="2">
        <v>0</v>
      </c>
      <c r="F175" s="2">
        <v>0</v>
      </c>
      <c r="G175" s="3">
        <f t="shared" si="0"/>
        <v>934325.7885599999</v>
      </c>
      <c r="H175" s="3">
        <f t="shared" si="1"/>
        <v>0.46999999997206032</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777508.44</v>
      </c>
      <c r="D176" s="2">
        <f>'PR-RAS'!E180</f>
        <v>825501.6</v>
      </c>
      <c r="E176" s="2">
        <v>0</v>
      </c>
      <c r="F176" s="2">
        <v>0</v>
      </c>
      <c r="G176" s="3">
        <f t="shared" si="0"/>
        <v>424989.53699999989</v>
      </c>
      <c r="H176" s="3">
        <f t="shared" si="1"/>
        <v>0.83999999996740371</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178067.55</v>
      </c>
      <c r="D177" s="2">
        <f>'PR-RAS'!E181</f>
        <v>185984.54</v>
      </c>
      <c r="E177" s="2">
        <v>0</v>
      </c>
      <c r="F177" s="2">
        <v>0</v>
      </c>
      <c r="G177" s="3">
        <f t="shared" si="0"/>
        <v>96806.446879999989</v>
      </c>
      <c r="H177" s="3">
        <f t="shared" si="1"/>
        <v>0.91000000000349246</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489826.52</v>
      </c>
      <c r="D178" s="2">
        <f>'PR-RAS'!E182</f>
        <v>509212.53</v>
      </c>
      <c r="E178" s="2">
        <v>0</v>
      </c>
      <c r="F178" s="2">
        <v>0</v>
      </c>
      <c r="G178" s="3">
        <f t="shared" si="0"/>
        <v>266960.52966</v>
      </c>
      <c r="H178" s="3">
        <f t="shared" si="1"/>
        <v>0.94999999995343387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1488061.78</v>
      </c>
      <c r="D179" s="2">
        <f>'PR-RAS'!E183</f>
        <v>2250964.23</v>
      </c>
      <c r="E179" s="2">
        <v>0</v>
      </c>
      <c r="F179" s="2">
        <v>0</v>
      </c>
      <c r="G179" s="3">
        <f t="shared" si="0"/>
        <v>1066218.26272</v>
      </c>
      <c r="H179" s="3">
        <f t="shared" si="1"/>
        <v>0.44999999995343387</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526406.56000000006</v>
      </c>
      <c r="D180" s="2">
        <f>'PR-RAS'!E184</f>
        <v>548387.55000000005</v>
      </c>
      <c r="E180" s="2">
        <v>0</v>
      </c>
      <c r="F180" s="2">
        <v>0</v>
      </c>
      <c r="G180" s="3">
        <f t="shared" si="0"/>
        <v>290549.51714000001</v>
      </c>
      <c r="H180" s="3">
        <f t="shared" si="1"/>
        <v>0.88999999989755452</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1007890.38</v>
      </c>
      <c r="D181" s="2">
        <f>'PR-RAS'!E185</f>
        <v>1291879.7</v>
      </c>
      <c r="E181" s="2">
        <v>0</v>
      </c>
      <c r="F181" s="2">
        <v>0</v>
      </c>
      <c r="G181" s="3">
        <f t="shared" si="0"/>
        <v>646496.96039999998</v>
      </c>
      <c r="H181" s="3">
        <f t="shared" si="1"/>
        <v>0.68000000005122274</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254414.27</v>
      </c>
      <c r="D182" s="2">
        <f>'PR-RAS'!E186</f>
        <v>291950.39</v>
      </c>
      <c r="E182" s="2">
        <v>0</v>
      </c>
      <c r="F182" s="2">
        <v>0</v>
      </c>
      <c r="G182" s="3">
        <f t="shared" si="0"/>
        <v>151735.02405000001</v>
      </c>
      <c r="H182" s="3">
        <f t="shared" si="1"/>
        <v>0.66000000000349246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650938.91</v>
      </c>
      <c r="D183" s="2">
        <f>'PR-RAS'!E187</f>
        <v>703402.96</v>
      </c>
      <c r="E183" s="2">
        <v>0</v>
      </c>
      <c r="F183" s="2">
        <v>0</v>
      </c>
      <c r="G183" s="3">
        <f t="shared" si="0"/>
        <v>374509.55906</v>
      </c>
      <c r="H183" s="3">
        <f t="shared" si="1"/>
        <v>0.13000000000465661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153412.47</v>
      </c>
      <c r="D184" s="2">
        <f>'PR-RAS'!E188</f>
        <v>255350.41</v>
      </c>
      <c r="E184" s="2">
        <v>0</v>
      </c>
      <c r="F184" s="2">
        <v>0</v>
      </c>
      <c r="G184" s="3">
        <f t="shared" si="0"/>
        <v>121532.73207</v>
      </c>
      <c r="H184" s="3">
        <f t="shared" si="1"/>
        <v>0.88000000000465661</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829168.47</v>
      </c>
      <c r="E185" s="2">
        <v>0</v>
      </c>
      <c r="F185" s="2">
        <v>0</v>
      </c>
      <c r="G185" s="3">
        <f t="shared" ref="G185:G189" si="6">(B185/1000)*(C185*1+D185*2)</f>
        <v>305133.99695999996</v>
      </c>
      <c r="H185" s="3">
        <f t="shared" ref="H185:H189" si="7">ABS(C185-ROUND(C185,0))+ABS(D185-ROUND(D185,0))</f>
        <v>0.46999999997206032</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829168.47</v>
      </c>
      <c r="E186" s="2">
        <v>0</v>
      </c>
      <c r="F186" s="2">
        <v>0</v>
      </c>
      <c r="G186" s="3">
        <f t="shared" si="6"/>
        <v>306792.33389999997</v>
      </c>
      <c r="H186" s="3">
        <f t="shared" si="7"/>
        <v>0.46999999997206032</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979292.81</v>
      </c>
      <c r="D190" s="2">
        <f>'PR-RAS'!E194</f>
        <v>1028850.71</v>
      </c>
      <c r="E190" s="2">
        <v>0</v>
      </c>
      <c r="F190" s="2">
        <v>0</v>
      </c>
      <c r="G190" s="3">
        <f t="shared" si="0"/>
        <v>573991.90946999996</v>
      </c>
      <c r="H190" s="3">
        <f t="shared" si="1"/>
        <v>0.47999999998137355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127999.27</v>
      </c>
      <c r="D191" s="2">
        <f>'PR-RAS'!E195</f>
        <v>135651.95000000001</v>
      </c>
      <c r="E191" s="2">
        <v>0</v>
      </c>
      <c r="F191" s="2">
        <v>0</v>
      </c>
      <c r="G191" s="3">
        <f t="shared" si="0"/>
        <v>75867.602300000013</v>
      </c>
      <c r="H191" s="3">
        <f t="shared" si="1"/>
        <v>0.319999999992433</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188956.39</v>
      </c>
      <c r="D192" s="2">
        <f>'PR-RAS'!E196</f>
        <v>204517.96</v>
      </c>
      <c r="E192" s="2">
        <v>0</v>
      </c>
      <c r="F192" s="2">
        <v>0</v>
      </c>
      <c r="G192" s="3">
        <f t="shared" si="0"/>
        <v>114216.53121000002</v>
      </c>
      <c r="H192" s="3">
        <f t="shared" si="1"/>
        <v>0.43000000002211891</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134055.70000000001</v>
      </c>
      <c r="D193" s="2">
        <f>'PR-RAS'!E197</f>
        <v>162814.22</v>
      </c>
      <c r="E193" s="2">
        <v>0</v>
      </c>
      <c r="F193" s="2">
        <v>0</v>
      </c>
      <c r="G193" s="3">
        <f t="shared" si="0"/>
        <v>88259.354879999999</v>
      </c>
      <c r="H193" s="3">
        <f t="shared" si="1"/>
        <v>0.51999999998952262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27482.39</v>
      </c>
      <c r="D194" s="2">
        <f>'PR-RAS'!E198</f>
        <v>36752.46</v>
      </c>
      <c r="E194" s="2">
        <v>0</v>
      </c>
      <c r="F194" s="2">
        <v>0</v>
      </c>
      <c r="G194" s="3">
        <f t="shared" si="0"/>
        <v>19490.55083</v>
      </c>
      <c r="H194" s="3">
        <f t="shared" si="1"/>
        <v>0.84999999999854481</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102906.19</v>
      </c>
      <c r="D195" s="2">
        <f>'PR-RAS'!E199</f>
        <v>122176.07</v>
      </c>
      <c r="E195" s="2">
        <v>0</v>
      </c>
      <c r="F195" s="2">
        <v>0</v>
      </c>
      <c r="G195" s="3">
        <f t="shared" si="0"/>
        <v>67368.116020000001</v>
      </c>
      <c r="H195" s="3">
        <f t="shared" si="1"/>
        <v>0.26000000000931323</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685.21</v>
      </c>
      <c r="D196" s="2">
        <f>'PR-RAS'!E200</f>
        <v>10508.71</v>
      </c>
      <c r="E196" s="2">
        <v>0</v>
      </c>
      <c r="F196" s="2">
        <v>0</v>
      </c>
      <c r="G196" s="3">
        <f t="shared" si="0"/>
        <v>4232.0128500000001</v>
      </c>
      <c r="H196" s="3">
        <f t="shared" si="1"/>
        <v>0.50000000000090949</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397207.66</v>
      </c>
      <c r="D197" s="2">
        <f>'PR-RAS'!E201</f>
        <v>356429.34</v>
      </c>
      <c r="E197" s="2">
        <v>0</v>
      </c>
      <c r="F197" s="2">
        <v>0</v>
      </c>
      <c r="G197" s="3">
        <f t="shared" si="0"/>
        <v>217573.00264000002</v>
      </c>
      <c r="H197" s="3">
        <f t="shared" si="1"/>
        <v>0.68000000005122274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161010.56</v>
      </c>
      <c r="D198" s="2">
        <f>'PR-RAS'!E202</f>
        <v>202369.51</v>
      </c>
      <c r="E198" s="2">
        <v>0</v>
      </c>
      <c r="F198" s="2">
        <v>0</v>
      </c>
      <c r="G198" s="3">
        <f t="shared" si="0"/>
        <v>111452.66726000002</v>
      </c>
      <c r="H198" s="3">
        <f t="shared" si="1"/>
        <v>0.92999999999301508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36576.61</v>
      </c>
      <c r="D204" s="2">
        <f>'PR-RAS'!E208</f>
        <v>31720.94</v>
      </c>
      <c r="E204" s="2">
        <v>0</v>
      </c>
      <c r="F204" s="2">
        <v>0</v>
      </c>
      <c r="G204" s="3">
        <f t="shared" si="0"/>
        <v>20303.75347</v>
      </c>
      <c r="H204" s="3">
        <f t="shared" si="1"/>
        <v>0.4500000000007276</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36576.61</v>
      </c>
      <c r="D207" s="2">
        <f>'PR-RAS'!E211</f>
        <v>31720.94</v>
      </c>
      <c r="E207" s="2">
        <v>0</v>
      </c>
      <c r="F207" s="2">
        <v>0</v>
      </c>
      <c r="G207" s="3">
        <f t="shared" si="0"/>
        <v>20603.808939999995</v>
      </c>
      <c r="H207" s="3">
        <f t="shared" si="1"/>
        <v>0.4500000000007276</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124433.95</v>
      </c>
      <c r="D212" s="2">
        <f>'PR-RAS'!E216</f>
        <v>170648.57</v>
      </c>
      <c r="E212" s="2">
        <v>0</v>
      </c>
      <c r="F212" s="2">
        <v>0</v>
      </c>
      <c r="G212" s="3">
        <f t="shared" si="0"/>
        <v>98269.259990000006</v>
      </c>
      <c r="H212" s="3">
        <f t="shared" si="1"/>
        <v>0.47999999999592546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37960.04</v>
      </c>
      <c r="D213" s="2">
        <f>'PR-RAS'!E217</f>
        <v>42605.919999999998</v>
      </c>
      <c r="E213" s="2">
        <v>0</v>
      </c>
      <c r="F213" s="2">
        <v>0</v>
      </c>
      <c r="G213" s="3">
        <f t="shared" si="0"/>
        <v>26112.438559999999</v>
      </c>
      <c r="H213" s="3">
        <f t="shared" si="1"/>
        <v>0.12000000000261934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10655.63</v>
      </c>
      <c r="D215" s="2">
        <f>'PR-RAS'!E219</f>
        <v>785.56</v>
      </c>
      <c r="E215" s="2">
        <v>0</v>
      </c>
      <c r="F215" s="2">
        <v>0</v>
      </c>
      <c r="G215" s="3">
        <f t="shared" si="0"/>
        <v>2616.5245</v>
      </c>
      <c r="H215" s="3">
        <f t="shared" si="1"/>
        <v>0.81000000000085493</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75818.28</v>
      </c>
      <c r="D216" s="2">
        <f>'PR-RAS'!E220</f>
        <v>127257.09</v>
      </c>
      <c r="E216" s="2">
        <v>0</v>
      </c>
      <c r="F216" s="2">
        <v>0</v>
      </c>
      <c r="G216" s="3">
        <f t="shared" si="0"/>
        <v>71021.478899999987</v>
      </c>
      <c r="H216" s="3">
        <f t="shared" si="1"/>
        <v>0.36999999999534339</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3664127.26</v>
      </c>
      <c r="D217" s="2">
        <f>'PR-RAS'!E221</f>
        <v>4816341.7500000009</v>
      </c>
      <c r="E217" s="2">
        <v>0</v>
      </c>
      <c r="F217" s="2">
        <v>0</v>
      </c>
      <c r="G217" s="3">
        <f t="shared" si="0"/>
        <v>2872111.1241600001</v>
      </c>
      <c r="H217" s="3">
        <f t="shared" si="1"/>
        <v>0.50999999884516001</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189083.01</v>
      </c>
      <c r="D218" s="2">
        <f>'PR-RAS'!E222</f>
        <v>339647.19</v>
      </c>
      <c r="E218" s="2">
        <v>0</v>
      </c>
      <c r="F218" s="2">
        <v>0</v>
      </c>
      <c r="G218" s="3">
        <f t="shared" si="0"/>
        <v>188437.89363000001</v>
      </c>
      <c r="H218" s="3">
        <f t="shared" si="1"/>
        <v>0.20000000001164153</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189083.01</v>
      </c>
      <c r="D220" s="2">
        <f>'PR-RAS'!E224</f>
        <v>339647.19</v>
      </c>
      <c r="E220" s="2">
        <v>0</v>
      </c>
      <c r="F220" s="2">
        <v>0</v>
      </c>
      <c r="G220" s="3">
        <f t="shared" si="0"/>
        <v>190174.64840999999</v>
      </c>
      <c r="H220" s="3">
        <f t="shared" si="1"/>
        <v>0.20000000001164153</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3475044.25</v>
      </c>
      <c r="D221" s="2">
        <f>'PR-RAS'!E225</f>
        <v>4476694.5600000005</v>
      </c>
      <c r="E221" s="2">
        <v>0</v>
      </c>
      <c r="F221" s="2">
        <v>0</v>
      </c>
      <c r="G221" s="3">
        <f t="shared" si="0"/>
        <v>2734255.3414000003</v>
      </c>
      <c r="H221" s="3">
        <f t="shared" si="1"/>
        <v>0.68999999947845936</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17945.95</v>
      </c>
      <c r="D222" s="2">
        <f>'PR-RAS'!E226</f>
        <v>6690.6</v>
      </c>
      <c r="E222" s="2">
        <v>0</v>
      </c>
      <c r="F222" s="2">
        <v>0</v>
      </c>
      <c r="G222" s="3">
        <f t="shared" si="0"/>
        <v>6923.30015</v>
      </c>
      <c r="H222" s="3">
        <f t="shared" si="1"/>
        <v>0.44999999999890861</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2873032.76</v>
      </c>
      <c r="D223" s="2">
        <f>'PR-RAS'!E227</f>
        <v>3622550.98</v>
      </c>
      <c r="E223" s="2">
        <v>0</v>
      </c>
      <c r="F223" s="2">
        <v>0</v>
      </c>
      <c r="G223" s="3">
        <f t="shared" si="0"/>
        <v>2246225.9078399995</v>
      </c>
      <c r="H223" s="3">
        <f t="shared" si="1"/>
        <v>0.26000000024214387</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584065.54</v>
      </c>
      <c r="D224" s="2">
        <f>'PR-RAS'!E228</f>
        <v>847452.98</v>
      </c>
      <c r="E224" s="2">
        <v>0</v>
      </c>
      <c r="F224" s="2">
        <v>0</v>
      </c>
      <c r="G224" s="3">
        <f t="shared" si="0"/>
        <v>508210.64449999999</v>
      </c>
      <c r="H224" s="3">
        <f t="shared" si="1"/>
        <v>0.47999999998137355</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1171585.95</v>
      </c>
      <c r="D226" s="2">
        <f>'PR-RAS'!E230</f>
        <v>2589323.87</v>
      </c>
      <c r="E226" s="2">
        <v>0</v>
      </c>
      <c r="F226" s="2">
        <v>0</v>
      </c>
      <c r="G226" s="3">
        <f t="shared" si="0"/>
        <v>1428802.5802500001</v>
      </c>
      <c r="H226" s="3">
        <f t="shared" si="1"/>
        <v>0.17999999993480742</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1003703.48</v>
      </c>
      <c r="D233" s="2">
        <f>'PR-RAS'!E237</f>
        <v>2395908.88</v>
      </c>
      <c r="E233" s="2">
        <v>0</v>
      </c>
      <c r="F233" s="2">
        <v>0</v>
      </c>
      <c r="G233" s="3">
        <f t="shared" si="0"/>
        <v>1344560.9276800002</v>
      </c>
      <c r="H233" s="3">
        <f t="shared" si="1"/>
        <v>0.60000000009313226</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127554.54</v>
      </c>
      <c r="D234" s="2">
        <f>'PR-RAS'!E238</f>
        <v>571084.86</v>
      </c>
      <c r="E234" s="2">
        <v>0</v>
      </c>
      <c r="F234" s="2">
        <v>0</v>
      </c>
      <c r="G234" s="3">
        <f t="shared" si="0"/>
        <v>295845.75258000003</v>
      </c>
      <c r="H234" s="3">
        <f t="shared" si="1"/>
        <v>0.60000000002037268</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876148.94</v>
      </c>
      <c r="D235" s="2">
        <f>'PR-RAS'!E239</f>
        <v>1824824.02</v>
      </c>
      <c r="E235" s="2">
        <v>0</v>
      </c>
      <c r="F235" s="2">
        <v>0</v>
      </c>
      <c r="G235" s="3">
        <f t="shared" si="0"/>
        <v>1059036.4933200001</v>
      </c>
      <c r="H235" s="3">
        <f t="shared" si="1"/>
        <v>8.0000000074505806E-2</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167882.47</v>
      </c>
      <c r="D242" s="2">
        <f>'PR-RAS'!E246</f>
        <v>193414.99</v>
      </c>
      <c r="E242" s="2">
        <v>0</v>
      </c>
      <c r="F242" s="2">
        <v>0</v>
      </c>
      <c r="G242" s="3">
        <f t="shared" si="0"/>
        <v>133685.70044999997</v>
      </c>
      <c r="H242" s="3">
        <f t="shared" si="1"/>
        <v>0.48000000001047738</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167882.47</v>
      </c>
      <c r="D243" s="2">
        <f>'PR-RAS'!E247</f>
        <v>193414.99</v>
      </c>
      <c r="E243" s="2">
        <v>0</v>
      </c>
      <c r="F243" s="2">
        <v>0</v>
      </c>
      <c r="G243" s="3">
        <f t="shared" si="0"/>
        <v>134240.4129</v>
      </c>
      <c r="H243" s="3">
        <f t="shared" si="1"/>
        <v>0.48000000001047738</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1181820.44</v>
      </c>
      <c r="D258" s="2">
        <f>'PR-RAS'!E262</f>
        <v>827508.91999999993</v>
      </c>
      <c r="E258" s="2">
        <v>0</v>
      </c>
      <c r="F258" s="2">
        <v>0</v>
      </c>
      <c r="G258" s="3">
        <f t="shared" si="0"/>
        <v>729067.43796000001</v>
      </c>
      <c r="H258" s="3">
        <f t="shared" si="1"/>
        <v>0.52000000001862645</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1181820.44</v>
      </c>
      <c r="D265" s="2">
        <f>'PR-RAS'!E269</f>
        <v>827508.91999999993</v>
      </c>
      <c r="E265" s="2">
        <v>0</v>
      </c>
      <c r="F265" s="2">
        <v>0</v>
      </c>
      <c r="G265" s="3">
        <f t="shared" si="0"/>
        <v>748925.30591999996</v>
      </c>
      <c r="H265" s="3">
        <f t="shared" si="1"/>
        <v>0.52000000001862645</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295151.82</v>
      </c>
      <c r="D266" s="2">
        <f>'PR-RAS'!E270</f>
        <v>372050.2</v>
      </c>
      <c r="E266" s="2">
        <v>0</v>
      </c>
      <c r="F266" s="2">
        <v>0</v>
      </c>
      <c r="G266" s="3">
        <f t="shared" si="0"/>
        <v>275401.8383</v>
      </c>
      <c r="H266" s="3">
        <f t="shared" si="1"/>
        <v>0.38000000000465661</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886668.62</v>
      </c>
      <c r="D267" s="2">
        <f>'PR-RAS'!E271</f>
        <v>455458.72</v>
      </c>
      <c r="E267" s="2">
        <v>0</v>
      </c>
      <c r="F267" s="2">
        <v>0</v>
      </c>
      <c r="G267" s="3">
        <f t="shared" si="0"/>
        <v>478157.89196000004</v>
      </c>
      <c r="H267" s="3">
        <f t="shared" si="1"/>
        <v>0.66000000003259629</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2086217.2599999998</v>
      </c>
      <c r="D269" s="2">
        <f>'PR-RAS'!E273</f>
        <v>2640272.7199999997</v>
      </c>
      <c r="E269" s="2">
        <v>0</v>
      </c>
      <c r="F269" s="2">
        <v>0</v>
      </c>
      <c r="G269" s="3">
        <f t="shared" si="0"/>
        <v>1974292.4035999998</v>
      </c>
      <c r="H269" s="3">
        <f t="shared" si="1"/>
        <v>0.5400000000372529</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1727297.1199999999</v>
      </c>
      <c r="D270" s="2">
        <f>'PR-RAS'!E274</f>
        <v>2171263.98</v>
      </c>
      <c r="E270" s="2">
        <v>0</v>
      </c>
      <c r="F270" s="2">
        <v>0</v>
      </c>
      <c r="G270" s="3">
        <f t="shared" si="0"/>
        <v>1632782.9465200002</v>
      </c>
      <c r="H270" s="3">
        <f t="shared" si="1"/>
        <v>0.13999999989755452</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1700862.07</v>
      </c>
      <c r="D271" s="2">
        <f>'PR-RAS'!E275</f>
        <v>2154930.7999999998</v>
      </c>
      <c r="E271" s="2">
        <v>0</v>
      </c>
      <c r="F271" s="2">
        <v>0</v>
      </c>
      <c r="G271" s="3">
        <f t="shared" si="0"/>
        <v>1622895.3909</v>
      </c>
      <c r="H271" s="3">
        <f t="shared" si="1"/>
        <v>0.2700000002514571</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15514.4</v>
      </c>
      <c r="D272" s="2">
        <f>'PR-RAS'!E276</f>
        <v>15733.18</v>
      </c>
      <c r="E272" s="2">
        <v>0</v>
      </c>
      <c r="F272" s="2">
        <v>0</v>
      </c>
      <c r="G272" s="3">
        <f t="shared" si="0"/>
        <v>12731.785960000001</v>
      </c>
      <c r="H272" s="3">
        <f t="shared" si="1"/>
        <v>0.57999999999992724</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10920.65</v>
      </c>
      <c r="D273" s="2">
        <f>'PR-RAS'!E277</f>
        <v>600</v>
      </c>
      <c r="E273" s="2">
        <v>0</v>
      </c>
      <c r="F273" s="2">
        <v>0</v>
      </c>
      <c r="G273" s="3">
        <f t="shared" si="0"/>
        <v>3296.8168000000001</v>
      </c>
      <c r="H273" s="3">
        <f t="shared" si="1"/>
        <v>0.3500000000003638</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358108.5</v>
      </c>
      <c r="D274" s="2">
        <f>'PR-RAS'!E278</f>
        <v>466896.88</v>
      </c>
      <c r="E274" s="2">
        <v>0</v>
      </c>
      <c r="F274" s="2">
        <v>0</v>
      </c>
      <c r="G274" s="3">
        <f t="shared" si="0"/>
        <v>352689.31698</v>
      </c>
      <c r="H274" s="3">
        <f t="shared" si="1"/>
        <v>0.61999999999534339</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47780.2</v>
      </c>
      <c r="D275" s="2">
        <f>'PR-RAS'!E279</f>
        <v>59999.99</v>
      </c>
      <c r="E275" s="2">
        <v>0</v>
      </c>
      <c r="F275" s="2">
        <v>0</v>
      </c>
      <c r="G275" s="3">
        <f t="shared" ref="G275:G528" si="12">(B275/1000)*(C275*1+D275*2)</f>
        <v>45971.769319999999</v>
      </c>
      <c r="H275" s="3">
        <f t="shared" ref="H275:H528" si="13">ABS(C275-ROUND(C275,0))+ABS(D275-ROUND(D275,0))</f>
        <v>0.20999999999912689</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310328.3</v>
      </c>
      <c r="D276" s="2">
        <f>'PR-RAS'!E280</f>
        <v>406896.89</v>
      </c>
      <c r="E276" s="2">
        <v>0</v>
      </c>
      <c r="F276" s="2">
        <v>0</v>
      </c>
      <c r="G276" s="3">
        <f t="shared" si="12"/>
        <v>309133.57200000004</v>
      </c>
      <c r="H276" s="3">
        <f t="shared" si="13"/>
        <v>0.40999999997438863</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811.64</v>
      </c>
      <c r="D279" s="2">
        <f>'PR-RAS'!E283</f>
        <v>2111.86</v>
      </c>
      <c r="E279" s="2">
        <v>0</v>
      </c>
      <c r="F279" s="2">
        <v>0</v>
      </c>
      <c r="G279" s="3">
        <f t="shared" si="12"/>
        <v>1399.8300800000002</v>
      </c>
      <c r="H279" s="3">
        <f t="shared" si="13"/>
        <v>0.49999999999988631</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371.64</v>
      </c>
      <c r="D280" s="2">
        <f>'PR-RAS'!E284</f>
        <v>278.73</v>
      </c>
      <c r="E280" s="2">
        <v>0</v>
      </c>
      <c r="F280" s="2">
        <v>0</v>
      </c>
      <c r="G280" s="3">
        <f t="shared" si="12"/>
        <v>259.21890000000002</v>
      </c>
      <c r="H280" s="3">
        <f t="shared" si="13"/>
        <v>0.62999999999999545</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1833.13</v>
      </c>
      <c r="E283" s="2">
        <v>0</v>
      </c>
      <c r="F283" s="2">
        <v>0</v>
      </c>
      <c r="G283" s="3">
        <f t="shared" si="12"/>
        <v>1033.8853199999999</v>
      </c>
      <c r="H283" s="3">
        <f t="shared" si="13"/>
        <v>0.13000000000010914</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6545.18</v>
      </c>
      <c r="D291" s="2">
        <f>'PR-RAS'!E295</f>
        <v>7224.84</v>
      </c>
      <c r="E291" s="2">
        <v>0</v>
      </c>
      <c r="F291" s="2">
        <v>0</v>
      </c>
      <c r="G291" s="3">
        <f t="shared" si="12"/>
        <v>6088.5093999999999</v>
      </c>
      <c r="H291" s="3">
        <f t="shared" si="13"/>
        <v>0.34000000000014552</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6545.18</v>
      </c>
      <c r="D292" s="2">
        <f>'PR-RAS'!E296</f>
        <v>7224.84</v>
      </c>
      <c r="E292" s="2">
        <v>0</v>
      </c>
      <c r="F292" s="2">
        <v>0</v>
      </c>
      <c r="G292" s="3">
        <f t="shared" si="12"/>
        <v>6109.5042599999997</v>
      </c>
      <c r="H292" s="3">
        <f t="shared" si="13"/>
        <v>0.34000000000014552</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78442683.100000009</v>
      </c>
      <c r="D295" s="2">
        <f>'PR-RAS'!E299</f>
        <v>94115064.760000005</v>
      </c>
      <c r="E295" s="2">
        <v>0</v>
      </c>
      <c r="F295" s="2">
        <v>0</v>
      </c>
      <c r="G295" s="3">
        <f t="shared" si="12"/>
        <v>78401806.910280004</v>
      </c>
      <c r="H295" s="3">
        <f t="shared" si="13"/>
        <v>0.34000000357627869</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8023482</v>
      </c>
      <c r="D296" s="2">
        <f>'PR-RAS'!E300</f>
        <v>4829804.9800000042</v>
      </c>
      <c r="E296" s="2">
        <v>0</v>
      </c>
      <c r="F296" s="2">
        <v>0</v>
      </c>
      <c r="G296" s="3">
        <f t="shared" si="12"/>
        <v>5216512.128200002</v>
      </c>
      <c r="H296" s="3">
        <f t="shared" si="13"/>
        <v>1.9999995827674866E-2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10305200.08</v>
      </c>
      <c r="D298" s="2">
        <f>'PR-RAS'!E302</f>
        <v>12244996.460000001</v>
      </c>
      <c r="E298" s="2">
        <v>0</v>
      </c>
      <c r="F298" s="2">
        <v>0</v>
      </c>
      <c r="G298" s="3">
        <f t="shared" si="12"/>
        <v>10334172.320999999</v>
      </c>
      <c r="H298" s="3">
        <f t="shared" si="13"/>
        <v>0.54000000096857548</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2256772.86</v>
      </c>
      <c r="D300" s="2">
        <f>'PR-RAS'!E304</f>
        <v>6003036.7599999998</v>
      </c>
      <c r="E300" s="2">
        <v>0</v>
      </c>
      <c r="F300" s="2">
        <v>0</v>
      </c>
      <c r="G300" s="3">
        <f t="shared" si="12"/>
        <v>4264591.0676199999</v>
      </c>
      <c r="H300" s="3">
        <f t="shared" si="13"/>
        <v>0.38000000035390258</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224859.93</v>
      </c>
      <c r="D301" s="2">
        <f>'PR-RAS'!E305</f>
        <v>278074.63</v>
      </c>
      <c r="E301" s="2">
        <v>0</v>
      </c>
      <c r="F301" s="2">
        <v>0</v>
      </c>
      <c r="G301" s="3">
        <f t="shared" si="12"/>
        <v>234302.75699999998</v>
      </c>
      <c r="H301" s="3">
        <f t="shared" si="13"/>
        <v>0.44000000000232831</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1357869.66</v>
      </c>
      <c r="D302" s="2">
        <f>'PR-RAS'!E306</f>
        <v>1595559.13</v>
      </c>
      <c r="E302" s="2">
        <v>0</v>
      </c>
      <c r="F302" s="2">
        <v>0</v>
      </c>
      <c r="G302" s="3">
        <f t="shared" si="12"/>
        <v>1369245.3639199999</v>
      </c>
      <c r="H302" s="3">
        <f t="shared" si="13"/>
        <v>0.46999999997206032</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54131</v>
      </c>
      <c r="D303" s="2">
        <f>'PR-RAS'!E308</f>
        <v>115369.58</v>
      </c>
      <c r="E303" s="2">
        <v>0</v>
      </c>
      <c r="F303" s="2">
        <v>0</v>
      </c>
      <c r="G303" s="3">
        <f t="shared" si="12"/>
        <v>86030.788320000007</v>
      </c>
      <c r="H303" s="3">
        <f t="shared" si="13"/>
        <v>0.41999999999825377</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28951.25</v>
      </c>
      <c r="D304" s="2">
        <f>'PR-RAS'!E309</f>
        <v>100934.42</v>
      </c>
      <c r="E304" s="2">
        <v>0</v>
      </c>
      <c r="F304" s="2">
        <v>0</v>
      </c>
      <c r="G304" s="3">
        <f t="shared" si="12"/>
        <v>69938.487269999998</v>
      </c>
      <c r="H304" s="3">
        <f t="shared" si="13"/>
        <v>0.66999999999825377</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28951.25</v>
      </c>
      <c r="D305" s="2">
        <f>'PR-RAS'!E310</f>
        <v>100934.42</v>
      </c>
      <c r="E305" s="2">
        <v>0</v>
      </c>
      <c r="F305" s="2">
        <v>0</v>
      </c>
      <c r="G305" s="3">
        <f t="shared" si="12"/>
        <v>70169.307359999992</v>
      </c>
      <c r="H305" s="3">
        <f t="shared" si="13"/>
        <v>0.66999999999825377</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28951.25</v>
      </c>
      <c r="D306" s="2">
        <f>'PR-RAS'!E311</f>
        <v>100934.42</v>
      </c>
      <c r="E306" s="2">
        <v>0</v>
      </c>
      <c r="F306" s="2">
        <v>0</v>
      </c>
      <c r="G306" s="3">
        <f t="shared" si="12"/>
        <v>70400.12745</v>
      </c>
      <c r="H306" s="3">
        <f t="shared" si="13"/>
        <v>0.66999999999825377</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25179.75</v>
      </c>
      <c r="D316" s="2">
        <f>'PR-RAS'!E321</f>
        <v>14435.16</v>
      </c>
      <c r="E316" s="2">
        <v>0</v>
      </c>
      <c r="F316" s="2">
        <v>0</v>
      </c>
      <c r="G316" s="3">
        <f t="shared" si="12"/>
        <v>17025.77205</v>
      </c>
      <c r="H316" s="3">
        <f t="shared" si="13"/>
        <v>0.40999999999985448</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17247.740000000002</v>
      </c>
      <c r="D317" s="2">
        <f>'PR-RAS'!E322</f>
        <v>806.32</v>
      </c>
      <c r="E317" s="2">
        <v>0</v>
      </c>
      <c r="F317" s="2">
        <v>0</v>
      </c>
      <c r="G317" s="3">
        <f t="shared" si="12"/>
        <v>5959.8800800000008</v>
      </c>
      <c r="H317" s="3">
        <f t="shared" si="13"/>
        <v>0.57999999999844931</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17247.740000000002</v>
      </c>
      <c r="D318" s="2">
        <f>'PR-RAS'!E323</f>
        <v>806.32</v>
      </c>
      <c r="E318" s="2">
        <v>0</v>
      </c>
      <c r="F318" s="2">
        <v>0</v>
      </c>
      <c r="G318" s="3">
        <f t="shared" si="12"/>
        <v>5978.74046</v>
      </c>
      <c r="H318" s="3">
        <f t="shared" si="13"/>
        <v>0.57999999999844931</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1000</v>
      </c>
      <c r="D322" s="2">
        <f>'PR-RAS'!E327</f>
        <v>2240.2399999999998</v>
      </c>
      <c r="E322" s="2">
        <v>0</v>
      </c>
      <c r="F322" s="2">
        <v>0</v>
      </c>
      <c r="G322" s="3">
        <f t="shared" si="12"/>
        <v>1759.2340799999999</v>
      </c>
      <c r="H322" s="3">
        <f t="shared" si="13"/>
        <v>0.23999999999978172</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519.24</v>
      </c>
      <c r="E323" s="2">
        <v>0</v>
      </c>
      <c r="F323" s="2">
        <v>0</v>
      </c>
      <c r="G323" s="3">
        <f t="shared" si="12"/>
        <v>334.39055999999999</v>
      </c>
      <c r="H323" s="3">
        <f t="shared" si="13"/>
        <v>0.24000000000000909</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200</v>
      </c>
      <c r="E325" s="2">
        <v>0</v>
      </c>
      <c r="F325" s="2">
        <v>0</v>
      </c>
      <c r="G325" s="3">
        <f t="shared" si="12"/>
        <v>129.6</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1000</v>
      </c>
      <c r="D326" s="2">
        <f>'PR-RAS'!E331</f>
        <v>1500</v>
      </c>
      <c r="E326" s="2">
        <v>0</v>
      </c>
      <c r="F326" s="2">
        <v>0</v>
      </c>
      <c r="G326" s="3">
        <f t="shared" si="12"/>
        <v>1300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21</v>
      </c>
      <c r="E329" s="2">
        <v>0</v>
      </c>
      <c r="F329" s="2">
        <v>0</v>
      </c>
      <c r="G329" s="3">
        <f t="shared" si="12"/>
        <v>13.776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300.01</v>
      </c>
      <c r="D331" s="2">
        <f>'PR-RAS'!E336</f>
        <v>1145</v>
      </c>
      <c r="E331" s="2">
        <v>0</v>
      </c>
      <c r="F331" s="2">
        <v>0</v>
      </c>
      <c r="G331" s="3">
        <f t="shared" si="12"/>
        <v>854.70330000000013</v>
      </c>
      <c r="H331" s="3">
        <f t="shared" si="13"/>
        <v>9.9999999999909051E-3</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300.01</v>
      </c>
      <c r="D332" s="2">
        <f>'PR-RAS'!E337</f>
        <v>1145</v>
      </c>
      <c r="E332" s="2">
        <v>0</v>
      </c>
      <c r="F332" s="2">
        <v>0</v>
      </c>
      <c r="G332" s="3">
        <f t="shared" si="12"/>
        <v>857.29331000000013</v>
      </c>
      <c r="H332" s="3">
        <f t="shared" si="13"/>
        <v>9.9999999999909051E-3</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6632</v>
      </c>
      <c r="D341" s="2">
        <f>'PR-RAS'!E346</f>
        <v>10243.6</v>
      </c>
      <c r="E341" s="2">
        <v>0</v>
      </c>
      <c r="F341" s="2">
        <v>0</v>
      </c>
      <c r="G341" s="3">
        <f t="shared" si="12"/>
        <v>9220.5280000000002</v>
      </c>
      <c r="H341" s="3">
        <f t="shared" si="13"/>
        <v>0.3999999999996362</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6632</v>
      </c>
      <c r="D343" s="2">
        <f>'PR-RAS'!E348</f>
        <v>10243.6</v>
      </c>
      <c r="E343" s="2">
        <v>0</v>
      </c>
      <c r="F343" s="2">
        <v>0</v>
      </c>
      <c r="G343" s="3">
        <f t="shared" si="12"/>
        <v>9274.7664000000004</v>
      </c>
      <c r="H343" s="3">
        <f t="shared" si="13"/>
        <v>0.3999999999996362</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5674738.8399999999</v>
      </c>
      <c r="D355" s="2">
        <f>'PR-RAS'!E360</f>
        <v>14430892.850000001</v>
      </c>
      <c r="E355" s="2">
        <v>0</v>
      </c>
      <c r="F355" s="2">
        <v>0</v>
      </c>
      <c r="G355" s="3">
        <f t="shared" si="12"/>
        <v>12225929.687160002</v>
      </c>
      <c r="H355" s="3">
        <f t="shared" si="13"/>
        <v>0.30999999865889549</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64000.47</v>
      </c>
      <c r="D356" s="2">
        <f>'PR-RAS'!E361</f>
        <v>254476.47</v>
      </c>
      <c r="E356" s="2">
        <v>0</v>
      </c>
      <c r="F356" s="2">
        <v>0</v>
      </c>
      <c r="G356" s="3">
        <f t="shared" si="12"/>
        <v>203398.46054999999</v>
      </c>
      <c r="H356" s="3">
        <f t="shared" si="13"/>
        <v>0.94000000000232831</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64000.47</v>
      </c>
      <c r="D361" s="2">
        <f>'PR-RAS'!E366</f>
        <v>254476.47</v>
      </c>
      <c r="E361" s="2">
        <v>0</v>
      </c>
      <c r="F361" s="2">
        <v>0</v>
      </c>
      <c r="G361" s="3">
        <f t="shared" si="12"/>
        <v>206263.22760000001</v>
      </c>
      <c r="H361" s="3">
        <f t="shared" si="13"/>
        <v>0.94000000000232831</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61450.47</v>
      </c>
      <c r="D364" s="2">
        <f>'PR-RAS'!E369</f>
        <v>57952.01</v>
      </c>
      <c r="E364" s="2">
        <v>0</v>
      </c>
      <c r="F364" s="2">
        <v>0</v>
      </c>
      <c r="G364" s="3">
        <f t="shared" si="12"/>
        <v>64379.679869999993</v>
      </c>
      <c r="H364" s="3">
        <f t="shared" si="13"/>
        <v>0.48000000000320142</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2550</v>
      </c>
      <c r="D365" s="2">
        <f>'PR-RAS'!E370</f>
        <v>196524.46</v>
      </c>
      <c r="E365" s="2">
        <v>0</v>
      </c>
      <c r="F365" s="2">
        <v>0</v>
      </c>
      <c r="G365" s="3">
        <f t="shared" si="12"/>
        <v>143998.00688</v>
      </c>
      <c r="H365" s="3">
        <f t="shared" si="13"/>
        <v>0.45999999999185093</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2639677.73</v>
      </c>
      <c r="D368" s="2">
        <f>'PR-RAS'!E373</f>
        <v>2377026.0700000003</v>
      </c>
      <c r="E368" s="2">
        <v>0</v>
      </c>
      <c r="F368" s="2">
        <v>0</v>
      </c>
      <c r="G368" s="3">
        <f t="shared" si="12"/>
        <v>2713498.8622900005</v>
      </c>
      <c r="H368" s="3">
        <f t="shared" si="13"/>
        <v>0.34000000031664968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820270.29</v>
      </c>
      <c r="D369" s="2">
        <f>'PR-RAS'!E374</f>
        <v>299517.3</v>
      </c>
      <c r="E369" s="2">
        <v>0</v>
      </c>
      <c r="F369" s="2">
        <v>0</v>
      </c>
      <c r="G369" s="3">
        <f t="shared" si="12"/>
        <v>522304.19952000002</v>
      </c>
      <c r="H369" s="3">
        <f t="shared" si="13"/>
        <v>0.59000000002561137</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820270.29</v>
      </c>
      <c r="D371" s="2">
        <f>'PR-RAS'!E376</f>
        <v>169459.18</v>
      </c>
      <c r="E371" s="2">
        <v>0</v>
      </c>
      <c r="F371" s="2">
        <v>0</v>
      </c>
      <c r="G371" s="3">
        <f t="shared" si="12"/>
        <v>428899.80049999995</v>
      </c>
      <c r="H371" s="3">
        <f t="shared" si="13"/>
        <v>0.47000000003026798</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130058.12</v>
      </c>
      <c r="E373" s="2">
        <v>0</v>
      </c>
      <c r="F373" s="2">
        <v>0</v>
      </c>
      <c r="G373" s="3">
        <f t="shared" si="12"/>
        <v>96763.241280000002</v>
      </c>
      <c r="H373" s="3">
        <f t="shared" si="13"/>
        <v>0.11999999999534339</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1248781.79</v>
      </c>
      <c r="D374" s="2">
        <f>'PR-RAS'!E379</f>
        <v>1350293.23</v>
      </c>
      <c r="E374" s="2">
        <v>0</v>
      </c>
      <c r="F374" s="2">
        <v>0</v>
      </c>
      <c r="G374" s="3">
        <f t="shared" si="12"/>
        <v>1473114.3572499999</v>
      </c>
      <c r="H374" s="3">
        <f t="shared" si="13"/>
        <v>0.43999999994412065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318418.89</v>
      </c>
      <c r="D375" s="2">
        <f>'PR-RAS'!E380</f>
        <v>361188.31</v>
      </c>
      <c r="E375" s="2">
        <v>0</v>
      </c>
      <c r="F375" s="2">
        <v>0</v>
      </c>
      <c r="G375" s="3">
        <f t="shared" si="12"/>
        <v>389257.52074000001</v>
      </c>
      <c r="H375" s="3">
        <f t="shared" si="13"/>
        <v>0.41999999998370185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22461.96</v>
      </c>
      <c r="D376" s="2">
        <f>'PR-RAS'!E381</f>
        <v>30694.66</v>
      </c>
      <c r="E376" s="2">
        <v>0</v>
      </c>
      <c r="F376" s="2">
        <v>0</v>
      </c>
      <c r="G376" s="3">
        <f t="shared" si="12"/>
        <v>31444.23</v>
      </c>
      <c r="H376" s="3">
        <f t="shared" si="13"/>
        <v>0.38000000000101863</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346443.39</v>
      </c>
      <c r="D377" s="2">
        <f>'PR-RAS'!E382</f>
        <v>111558.08</v>
      </c>
      <c r="E377" s="2">
        <v>0</v>
      </c>
      <c r="F377" s="2">
        <v>0</v>
      </c>
      <c r="G377" s="3">
        <f t="shared" si="12"/>
        <v>214154.39080000002</v>
      </c>
      <c r="H377" s="3">
        <f t="shared" si="13"/>
        <v>0.47000000001571607</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223483.72</v>
      </c>
      <c r="D378" s="2">
        <f>'PR-RAS'!E383</f>
        <v>460033.42</v>
      </c>
      <c r="E378" s="2">
        <v>0</v>
      </c>
      <c r="F378" s="2">
        <v>0</v>
      </c>
      <c r="G378" s="3">
        <f t="shared" si="12"/>
        <v>431118.56112000003</v>
      </c>
      <c r="H378" s="3">
        <f t="shared" si="13"/>
        <v>0.6999999999825377</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9371.4599999999991</v>
      </c>
      <c r="D379" s="2">
        <f>'PR-RAS'!E384</f>
        <v>16508.7</v>
      </c>
      <c r="E379" s="2">
        <v>0</v>
      </c>
      <c r="F379" s="2">
        <v>0</v>
      </c>
      <c r="G379" s="3">
        <f t="shared" si="12"/>
        <v>16022.989080000001</v>
      </c>
      <c r="H379" s="3">
        <f t="shared" si="13"/>
        <v>0.75999999999839929</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17445.36</v>
      </c>
      <c r="D380" s="2">
        <f>'PR-RAS'!E385</f>
        <v>5789.31</v>
      </c>
      <c r="E380" s="2">
        <v>0</v>
      </c>
      <c r="F380" s="2">
        <v>0</v>
      </c>
      <c r="G380" s="3">
        <f t="shared" si="12"/>
        <v>11000.088420000002</v>
      </c>
      <c r="H380" s="3">
        <f t="shared" si="13"/>
        <v>0.67000000000098225</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311157.01</v>
      </c>
      <c r="D381" s="2">
        <f>'PR-RAS'!E386</f>
        <v>364520.75</v>
      </c>
      <c r="E381" s="2">
        <v>0</v>
      </c>
      <c r="F381" s="2">
        <v>0</v>
      </c>
      <c r="G381" s="3">
        <f t="shared" si="12"/>
        <v>395275.4338</v>
      </c>
      <c r="H381" s="3">
        <f t="shared" si="13"/>
        <v>0.26000000000931323</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472057.81</v>
      </c>
      <c r="D383" s="2">
        <f>'PR-RAS'!E388</f>
        <v>644088.55000000005</v>
      </c>
      <c r="E383" s="2">
        <v>0</v>
      </c>
      <c r="F383" s="2">
        <v>0</v>
      </c>
      <c r="G383" s="3">
        <f t="shared" si="12"/>
        <v>672409.73562000005</v>
      </c>
      <c r="H383" s="3">
        <f t="shared" si="13"/>
        <v>0.63999999995576218</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472057.81</v>
      </c>
      <c r="D384" s="2">
        <f>'PR-RAS'!E389</f>
        <v>644088.55000000005</v>
      </c>
      <c r="E384" s="2">
        <v>0</v>
      </c>
      <c r="F384" s="2">
        <v>0</v>
      </c>
      <c r="G384" s="3">
        <f t="shared" si="12"/>
        <v>674169.97053000005</v>
      </c>
      <c r="H384" s="3">
        <f t="shared" si="13"/>
        <v>0.63999999995576218</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97218.09</v>
      </c>
      <c r="D388" s="2">
        <f>'PR-RAS'!E393</f>
        <v>81486.990000000005</v>
      </c>
      <c r="E388" s="2">
        <v>0</v>
      </c>
      <c r="F388" s="2">
        <v>0</v>
      </c>
      <c r="G388" s="3">
        <f t="shared" si="12"/>
        <v>100694.33109000001</v>
      </c>
      <c r="H388" s="3">
        <f t="shared" si="13"/>
        <v>9.9999999991268851E-2</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97180.29</v>
      </c>
      <c r="D389" s="2">
        <f>'PR-RAS'!E394</f>
        <v>81486.990000000005</v>
      </c>
      <c r="E389" s="2">
        <v>0</v>
      </c>
      <c r="F389" s="2">
        <v>0</v>
      </c>
      <c r="G389" s="3">
        <f t="shared" si="12"/>
        <v>100939.85676000001</v>
      </c>
      <c r="H389" s="3">
        <f t="shared" si="13"/>
        <v>0.29999999998835847</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37.799999999999997</v>
      </c>
      <c r="D390" s="2">
        <f>'PR-RAS'!E395</f>
        <v>0</v>
      </c>
      <c r="E390" s="2">
        <v>0</v>
      </c>
      <c r="F390" s="2">
        <v>0</v>
      </c>
      <c r="G390" s="3">
        <f t="shared" si="12"/>
        <v>14.7042</v>
      </c>
      <c r="H390" s="3">
        <f t="shared" si="13"/>
        <v>0.20000000000000284</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1349.75</v>
      </c>
      <c r="D396" s="2">
        <f>'PR-RAS'!E401</f>
        <v>1640</v>
      </c>
      <c r="E396" s="2">
        <v>0</v>
      </c>
      <c r="F396" s="2">
        <v>0</v>
      </c>
      <c r="G396" s="3">
        <f t="shared" si="12"/>
        <v>1828.75125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1349.75</v>
      </c>
      <c r="D398" s="2">
        <f>'PR-RAS'!E403</f>
        <v>1640</v>
      </c>
      <c r="E398" s="2">
        <v>0</v>
      </c>
      <c r="F398" s="2">
        <v>0</v>
      </c>
      <c r="G398" s="3">
        <f t="shared" si="12"/>
        <v>1838.0107500000001</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2971060.64</v>
      </c>
      <c r="D407" s="2">
        <f>'PR-RAS'!E412</f>
        <v>11799390.310000001</v>
      </c>
      <c r="E407" s="2">
        <v>0</v>
      </c>
      <c r="F407" s="2">
        <v>0</v>
      </c>
      <c r="G407" s="3">
        <f t="shared" si="12"/>
        <v>10787355.551560001</v>
      </c>
      <c r="H407" s="3">
        <f t="shared" si="13"/>
        <v>0.67000000039115548</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2841059.08</v>
      </c>
      <c r="D408" s="2">
        <f>'PR-RAS'!E413</f>
        <v>11794344.75</v>
      </c>
      <c r="E408" s="2">
        <v>0</v>
      </c>
      <c r="F408" s="2">
        <v>0</v>
      </c>
      <c r="G408" s="3">
        <f t="shared" si="12"/>
        <v>10756907.672059998</v>
      </c>
      <c r="H408" s="3">
        <f t="shared" si="13"/>
        <v>0.33000000007450581</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130001.56</v>
      </c>
      <c r="D409" s="2">
        <f>'PR-RAS'!E414</f>
        <v>5045.5600000000004</v>
      </c>
      <c r="E409" s="2">
        <v>0</v>
      </c>
      <c r="F409" s="2">
        <v>0</v>
      </c>
      <c r="G409" s="3">
        <f t="shared" si="12"/>
        <v>57157.813439999991</v>
      </c>
      <c r="H409" s="3">
        <f t="shared" si="13"/>
        <v>0.88000000000192813</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5620607.8399999999</v>
      </c>
      <c r="D413" s="2">
        <f>'PR-RAS'!E418</f>
        <v>14315523.270000001</v>
      </c>
      <c r="E413" s="2">
        <v>0</v>
      </c>
      <c r="F413" s="2">
        <v>0</v>
      </c>
      <c r="G413" s="3">
        <f t="shared" si="12"/>
        <v>14111681.604560001</v>
      </c>
      <c r="H413" s="3">
        <f t="shared" si="13"/>
        <v>0.43000000156462193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60123.07</v>
      </c>
      <c r="D414" s="2">
        <f>'PR-RAS'!E419</f>
        <v>0</v>
      </c>
      <c r="E414" s="2">
        <v>0</v>
      </c>
      <c r="F414" s="2">
        <v>0</v>
      </c>
      <c r="G414" s="3">
        <f t="shared" si="12"/>
        <v>24830.82791</v>
      </c>
      <c r="H414" s="3">
        <f t="shared" si="13"/>
        <v>6.9999999999708962E-2</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77096.679999999993</v>
      </c>
      <c r="E415" s="2">
        <v>0</v>
      </c>
      <c r="F415" s="2">
        <v>0</v>
      </c>
      <c r="G415" s="3">
        <f t="shared" si="12"/>
        <v>63836.051039999991</v>
      </c>
      <c r="H415" s="3">
        <f t="shared" si="13"/>
        <v>0.32000000000698492</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2169.6999999999998</v>
      </c>
      <c r="D416" s="2">
        <f>'PR-RAS'!E421</f>
        <v>6927.83</v>
      </c>
      <c r="E416" s="2">
        <v>0</v>
      </c>
      <c r="F416" s="2">
        <v>0</v>
      </c>
      <c r="G416" s="3">
        <f t="shared" si="12"/>
        <v>6650.5244000000002</v>
      </c>
      <c r="H416" s="3">
        <f t="shared" si="13"/>
        <v>0.47000000000025466</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86520296.100000009</v>
      </c>
      <c r="D417" s="2">
        <f>'PR-RAS'!E422</f>
        <v>99060239.320000008</v>
      </c>
      <c r="E417" s="2">
        <v>0</v>
      </c>
      <c r="F417" s="2">
        <v>0</v>
      </c>
      <c r="G417" s="3">
        <f t="shared" si="12"/>
        <v>118410562.29184</v>
      </c>
      <c r="H417" s="3">
        <f t="shared" si="13"/>
        <v>0.42000001668930054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84117421.940000013</v>
      </c>
      <c r="D418" s="2">
        <f>'PR-RAS'!E423</f>
        <v>108545957.61000001</v>
      </c>
      <c r="E418" s="2">
        <v>0</v>
      </c>
      <c r="F418" s="2">
        <v>0</v>
      </c>
      <c r="G418" s="3">
        <f t="shared" si="12"/>
        <v>125604293.59572001</v>
      </c>
      <c r="H418" s="3">
        <f t="shared" si="13"/>
        <v>0.44999997317790985</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2402874.1599999964</v>
      </c>
      <c r="D419" s="2">
        <f>'PR-RAS'!E424</f>
        <v>0</v>
      </c>
      <c r="E419" s="2">
        <v>0</v>
      </c>
      <c r="F419" s="2">
        <v>0</v>
      </c>
      <c r="G419" s="3">
        <f t="shared" si="12"/>
        <v>1004401.3988799985</v>
      </c>
      <c r="H419" s="3">
        <f t="shared" si="13"/>
        <v>0.15999999642372131</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9485718.2900000066</v>
      </c>
      <c r="E420" s="2">
        <v>0</v>
      </c>
      <c r="F420" s="2">
        <v>0</v>
      </c>
      <c r="G420" s="3">
        <f t="shared" si="12"/>
        <v>7949031.927020005</v>
      </c>
      <c r="H420" s="3">
        <f t="shared" si="13"/>
        <v>0.29000000655651093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10365323.15</v>
      </c>
      <c r="D421" s="2">
        <f>'PR-RAS'!E426</f>
        <v>12167899.780000001</v>
      </c>
      <c r="E421" s="2">
        <v>0</v>
      </c>
      <c r="F421" s="2">
        <v>0</v>
      </c>
      <c r="G421" s="3">
        <f t="shared" si="12"/>
        <v>14574471.5382</v>
      </c>
      <c r="H421" s="3">
        <f t="shared" si="13"/>
        <v>0.36999999918043613</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2258942.56</v>
      </c>
      <c r="D423" s="2">
        <f>'PR-RAS'!E428</f>
        <v>6009964.5899999999</v>
      </c>
      <c r="E423" s="2">
        <v>0</v>
      </c>
      <c r="F423" s="2">
        <v>0</v>
      </c>
      <c r="G423" s="3">
        <f t="shared" si="12"/>
        <v>6025683.8742800001</v>
      </c>
      <c r="H423" s="3">
        <f t="shared" si="13"/>
        <v>0.85000000009313226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13052.8</v>
      </c>
      <c r="D424" s="2">
        <f>'PR-RAS'!E430</f>
        <v>12914.86</v>
      </c>
      <c r="E424" s="2">
        <v>0</v>
      </c>
      <c r="F424" s="2">
        <v>0</v>
      </c>
      <c r="G424" s="3">
        <f t="shared" si="12"/>
        <v>16447.305960000002</v>
      </c>
      <c r="H424" s="3">
        <f t="shared" si="13"/>
        <v>0.34000000000014552</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13052.8</v>
      </c>
      <c r="D425" s="2">
        <f>'PR-RAS'!E431</f>
        <v>12914.86</v>
      </c>
      <c r="E425" s="2">
        <v>0</v>
      </c>
      <c r="F425" s="2">
        <v>0</v>
      </c>
      <c r="G425" s="3">
        <f t="shared" si="12"/>
        <v>16486.188480000001</v>
      </c>
      <c r="H425" s="3">
        <f t="shared" si="13"/>
        <v>0.34000000000014552</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13052.8</v>
      </c>
      <c r="D431" s="2">
        <f>'PR-RAS'!E437</f>
        <v>12914.86</v>
      </c>
      <c r="E431" s="2">
        <v>0</v>
      </c>
      <c r="F431" s="2">
        <v>0</v>
      </c>
      <c r="G431" s="3">
        <f t="shared" si="12"/>
        <v>16719.483600000003</v>
      </c>
      <c r="H431" s="3">
        <f t="shared" si="13"/>
        <v>0.34000000000014552</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13052.8</v>
      </c>
      <c r="D432" s="2">
        <f>'PR-RAS'!E438</f>
        <v>12914.86</v>
      </c>
      <c r="E432" s="2">
        <v>0</v>
      </c>
      <c r="F432" s="2">
        <v>0</v>
      </c>
      <c r="G432" s="3">
        <f t="shared" si="12"/>
        <v>16758.366120000002</v>
      </c>
      <c r="H432" s="3">
        <f t="shared" si="13"/>
        <v>0.34000000000014552</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433095.48</v>
      </c>
      <c r="D529" s="2">
        <f>'PR-RAS'!E535</f>
        <v>433095.48</v>
      </c>
      <c r="E529" s="2">
        <v>0</v>
      </c>
      <c r="F529" s="2">
        <v>0</v>
      </c>
      <c r="G529" s="3">
        <f t="shared" ref="G529:G836" si="14">(B529/1000)*(C529*1+D529*2)</f>
        <v>686023.24031999998</v>
      </c>
      <c r="H529" s="3">
        <f t="shared" ref="H529:H836" si="15">ABS(C529-ROUND(C529,0))+ABS(D529-ROUND(D529,0))</f>
        <v>0.9599999999627471</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433095.48</v>
      </c>
      <c r="D591" s="2">
        <f>'PR-RAS'!E597</f>
        <v>433095.48</v>
      </c>
      <c r="E591" s="2">
        <v>0</v>
      </c>
      <c r="F591" s="2">
        <v>0</v>
      </c>
      <c r="G591" s="3">
        <f t="shared" si="14"/>
        <v>766578.99959999998</v>
      </c>
      <c r="H591" s="3">
        <f t="shared" si="15"/>
        <v>0.9599999999627471</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433095.48</v>
      </c>
      <c r="D603" s="2">
        <f>'PR-RAS'!E609</f>
        <v>433095.48</v>
      </c>
      <c r="E603" s="2">
        <v>0</v>
      </c>
      <c r="F603" s="2">
        <v>0</v>
      </c>
      <c r="G603" s="3">
        <f t="shared" si="14"/>
        <v>782170.43687999994</v>
      </c>
      <c r="H603" s="3">
        <f t="shared" si="15"/>
        <v>0.9599999999627471</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433095.48</v>
      </c>
      <c r="D604" s="2">
        <f>'PR-RAS'!E610</f>
        <v>433095.48</v>
      </c>
      <c r="E604" s="2">
        <v>0</v>
      </c>
      <c r="F604" s="2">
        <v>0</v>
      </c>
      <c r="G604" s="3">
        <f t="shared" si="14"/>
        <v>783469.72331999999</v>
      </c>
      <c r="H604" s="3">
        <f t="shared" si="15"/>
        <v>0.9599999999627471</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420042.68</v>
      </c>
      <c r="D634" s="2">
        <f>'PR-RAS'!E640</f>
        <v>420180.62</v>
      </c>
      <c r="E634" s="2">
        <v>0</v>
      </c>
      <c r="F634" s="2">
        <v>0</v>
      </c>
      <c r="G634" s="3">
        <f t="shared" si="14"/>
        <v>797835.68135999993</v>
      </c>
      <c r="H634" s="3">
        <f t="shared" si="15"/>
        <v>0.70000000001164153</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10182.219999999999</v>
      </c>
      <c r="D635" s="2">
        <f>'PR-RAS'!E641</f>
        <v>0</v>
      </c>
      <c r="E635" s="2">
        <v>0</v>
      </c>
      <c r="F635" s="2">
        <v>0</v>
      </c>
      <c r="G635" s="3">
        <f t="shared" si="14"/>
        <v>6455.5274799999997</v>
      </c>
      <c r="H635" s="3">
        <f t="shared" si="15"/>
        <v>0.21999999999934516</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86533348.900000006</v>
      </c>
      <c r="D637" s="2">
        <f>'PR-RAS'!E643</f>
        <v>99073154.180000007</v>
      </c>
      <c r="E637" s="2">
        <v>0</v>
      </c>
      <c r="F637" s="2">
        <v>0</v>
      </c>
      <c r="G637" s="3">
        <f t="shared" si="14"/>
        <v>181056262.01736</v>
      </c>
      <c r="H637" s="3">
        <f t="shared" si="15"/>
        <v>0.2800000011920929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84550517.420000017</v>
      </c>
      <c r="D638" s="2">
        <f>'PR-RAS'!E644</f>
        <v>108979053.09000002</v>
      </c>
      <c r="E638" s="2">
        <v>0</v>
      </c>
      <c r="F638" s="2">
        <v>0</v>
      </c>
      <c r="G638" s="3">
        <f t="shared" si="14"/>
        <v>192697993.23320001</v>
      </c>
      <c r="H638" s="3">
        <f t="shared" si="15"/>
        <v>0.51000003516674042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1982831.4799999893</v>
      </c>
      <c r="D639" s="2">
        <f>'PR-RAS'!E645</f>
        <v>0</v>
      </c>
      <c r="E639" s="2">
        <v>0</v>
      </c>
      <c r="F639" s="2">
        <v>0</v>
      </c>
      <c r="G639" s="3">
        <f t="shared" si="14"/>
        <v>1265046.4842399932</v>
      </c>
      <c r="H639" s="3">
        <f t="shared" si="15"/>
        <v>0.47999998927116394</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9905898.9100000113</v>
      </c>
      <c r="E640" s="2">
        <v>0</v>
      </c>
      <c r="F640" s="2">
        <v>0</v>
      </c>
      <c r="G640" s="3">
        <f t="shared" si="14"/>
        <v>12659738.806980014</v>
      </c>
      <c r="H640" s="3">
        <f t="shared" si="15"/>
        <v>8.9999988675117493E-2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10375505.370000001</v>
      </c>
      <c r="D641" s="2">
        <f>'PR-RAS'!E647</f>
        <v>12167899.780000001</v>
      </c>
      <c r="E641" s="2">
        <v>0</v>
      </c>
      <c r="F641" s="2">
        <v>0</v>
      </c>
      <c r="G641" s="3">
        <f t="shared" si="14"/>
        <v>22215235.155200005</v>
      </c>
      <c r="H641" s="3">
        <f t="shared" si="15"/>
        <v>0.58999999985098839</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12358336.84999999</v>
      </c>
      <c r="D643" s="2">
        <f>'PR-RAS'!E649</f>
        <v>2262000.8699999899</v>
      </c>
      <c r="E643" s="2">
        <v>0</v>
      </c>
      <c r="F643" s="2">
        <v>0</v>
      </c>
      <c r="G643" s="3">
        <f t="shared" si="14"/>
        <v>10838461.374779981</v>
      </c>
      <c r="H643" s="3">
        <f t="shared" si="15"/>
        <v>0.28000001981854439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14050252.59</v>
      </c>
      <c r="D646" s="2">
        <f>'PR-RAS'!E653</f>
        <v>15523637.960000001</v>
      </c>
      <c r="E646" s="2">
        <v>0</v>
      </c>
      <c r="F646" s="2">
        <v>0</v>
      </c>
      <c r="G646" s="3">
        <f t="shared" si="14"/>
        <v>29087905.888950005</v>
      </c>
      <c r="H646" s="3">
        <f t="shared" si="15"/>
        <v>0.44999999925494194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94284119.019999996</v>
      </c>
      <c r="D647" s="2">
        <f>'PR-RAS'!E654</f>
        <v>99421589.590000004</v>
      </c>
      <c r="E647" s="2">
        <v>0</v>
      </c>
      <c r="F647" s="2">
        <v>0</v>
      </c>
      <c r="G647" s="3">
        <f t="shared" si="14"/>
        <v>189360234.6372</v>
      </c>
      <c r="H647" s="3">
        <f t="shared" si="15"/>
        <v>0.42999999225139618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92810733.650000006</v>
      </c>
      <c r="D648" s="2">
        <f>'PR-RAS'!E655</f>
        <v>103121922.37</v>
      </c>
      <c r="E648" s="2">
        <v>0</v>
      </c>
      <c r="F648" s="2">
        <v>0</v>
      </c>
      <c r="G648" s="3">
        <f t="shared" si="14"/>
        <v>193488312.21833</v>
      </c>
      <c r="H648" s="3">
        <f t="shared" si="15"/>
        <v>0.7199999988079071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15523637.959999993</v>
      </c>
      <c r="D649" s="2">
        <f>'PR-RAS'!E656</f>
        <v>11823305.180000007</v>
      </c>
      <c r="E649" s="2">
        <v>0</v>
      </c>
      <c r="F649" s="2">
        <v>0</v>
      </c>
      <c r="G649" s="3">
        <f t="shared" si="14"/>
        <v>25382320.911360007</v>
      </c>
      <c r="H649" s="3">
        <f t="shared" si="15"/>
        <v>0.2200000137090683</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127</v>
      </c>
      <c r="D650" s="2">
        <f>'PR-RAS'!E657</f>
        <v>134</v>
      </c>
      <c r="E650" s="2">
        <v>0</v>
      </c>
      <c r="F650" s="2">
        <v>0</v>
      </c>
      <c r="G650" s="3">
        <f t="shared" si="14"/>
        <v>256.35500000000002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2016</v>
      </c>
      <c r="D651" s="2">
        <f>'PR-RAS'!E658</f>
        <v>2037</v>
      </c>
      <c r="E651" s="2">
        <v>0</v>
      </c>
      <c r="F651" s="2">
        <v>0</v>
      </c>
      <c r="G651" s="3">
        <f t="shared" si="14"/>
        <v>3958.5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127</v>
      </c>
      <c r="D652" s="2">
        <f>'PR-RAS'!E659</f>
        <v>134</v>
      </c>
      <c r="E652" s="2">
        <v>0</v>
      </c>
      <c r="F652" s="2">
        <v>0</v>
      </c>
      <c r="G652" s="3">
        <f t="shared" si="14"/>
        <v>257.14499999999998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1756</v>
      </c>
      <c r="D653" s="2">
        <f>'PR-RAS'!E660</f>
        <v>1767</v>
      </c>
      <c r="E653" s="2">
        <v>0</v>
      </c>
      <c r="F653" s="2">
        <v>0</v>
      </c>
      <c r="G653" s="3">
        <f t="shared" si="14"/>
        <v>3449.08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2220614.91</v>
      </c>
      <c r="D654" s="2">
        <f>'PR-RAS'!E661</f>
        <v>2569156.66</v>
      </c>
      <c r="E654" s="2">
        <v>0</v>
      </c>
      <c r="F654" s="2">
        <v>0</v>
      </c>
      <c r="G654" s="3">
        <f t="shared" si="14"/>
        <v>4805380.1341900006</v>
      </c>
      <c r="H654" s="3">
        <f t="shared" si="15"/>
        <v>0.42999999970197678</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748355.39</v>
      </c>
      <c r="D658" s="2">
        <f>'PR-RAS'!E665</f>
        <v>807838.26</v>
      </c>
      <c r="E658" s="2">
        <v>0</v>
      </c>
      <c r="F658" s="2">
        <v>0</v>
      </c>
      <c r="G658" s="3">
        <f t="shared" si="14"/>
        <v>1553168.9648700003</v>
      </c>
      <c r="H658" s="3">
        <f t="shared" si="15"/>
        <v>0.65000000002328306</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5290503.97</v>
      </c>
      <c r="D662" s="2">
        <f>'PR-RAS'!E669</f>
        <v>4705205.41</v>
      </c>
      <c r="E662" s="2">
        <v>0</v>
      </c>
      <c r="F662" s="2">
        <v>0</v>
      </c>
      <c r="G662" s="3">
        <f t="shared" si="14"/>
        <v>9717304.67619</v>
      </c>
      <c r="H662" s="3">
        <f t="shared" si="15"/>
        <v>0.44000000040978193</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251970.28</v>
      </c>
      <c r="D666" s="2">
        <f>'PR-RAS'!E673</f>
        <v>2295750.61</v>
      </c>
      <c r="E666" s="2">
        <v>0</v>
      </c>
      <c r="F666" s="2">
        <v>0</v>
      </c>
      <c r="G666" s="3">
        <f t="shared" si="14"/>
        <v>3220908.5475000003</v>
      </c>
      <c r="H666" s="3">
        <f t="shared" si="15"/>
        <v>0.67000000012922101</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99028.23</v>
      </c>
      <c r="D669" s="2">
        <f>'PR-RAS'!E676</f>
        <v>0</v>
      </c>
      <c r="E669" s="2">
        <v>0</v>
      </c>
      <c r="F669" s="2">
        <v>0</v>
      </c>
      <c r="G669" s="3">
        <f t="shared" si="14"/>
        <v>66150.857640000002</v>
      </c>
      <c r="H669" s="3">
        <f t="shared" si="15"/>
        <v>0.22999999999592546</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126311.01</v>
      </c>
      <c r="D670" s="2">
        <f>'PR-RAS'!E677</f>
        <v>18825.04</v>
      </c>
      <c r="E670" s="2">
        <v>0</v>
      </c>
      <c r="F670" s="2">
        <v>0</v>
      </c>
      <c r="G670" s="3">
        <f t="shared" si="14"/>
        <v>109689.96921000001</v>
      </c>
      <c r="H670" s="3">
        <f t="shared" si="15"/>
        <v>4.9999999995634425E-2</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10085.120000000001</v>
      </c>
      <c r="D671" s="2">
        <f>'PR-RAS'!E678</f>
        <v>6407.44</v>
      </c>
      <c r="E671" s="2">
        <v>0</v>
      </c>
      <c r="F671" s="2">
        <v>0</v>
      </c>
      <c r="G671" s="3">
        <f t="shared" si="14"/>
        <v>15343.000000000002</v>
      </c>
      <c r="H671" s="3">
        <f t="shared" si="15"/>
        <v>0.56000000000040018</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1280</v>
      </c>
      <c r="D673" s="2">
        <f>'PR-RAS'!E680</f>
        <v>0</v>
      </c>
      <c r="E673" s="2">
        <v>0</v>
      </c>
      <c r="F673" s="2">
        <v>0</v>
      </c>
      <c r="G673" s="3">
        <f t="shared" si="14"/>
        <v>860.16000000000008</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37046998.520000003</v>
      </c>
      <c r="D676" s="2">
        <f>'PR-RAS'!E683</f>
        <v>40897413.310000002</v>
      </c>
      <c r="E676" s="2">
        <v>0</v>
      </c>
      <c r="F676" s="2">
        <v>0</v>
      </c>
      <c r="G676" s="3">
        <f t="shared" si="14"/>
        <v>80218231.96950002</v>
      </c>
      <c r="H676" s="3">
        <f t="shared" si="15"/>
        <v>0.78999999910593033</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250401.11</v>
      </c>
      <c r="D677" s="2">
        <f>'PR-RAS'!E684</f>
        <v>339967.36</v>
      </c>
      <c r="E677" s="2">
        <v>0</v>
      </c>
      <c r="F677" s="2">
        <v>0</v>
      </c>
      <c r="G677" s="3">
        <f t="shared" si="14"/>
        <v>628907.02107999998</v>
      </c>
      <c r="H677" s="3">
        <f t="shared" si="15"/>
        <v>0.46999999997206032</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752499.31</v>
      </c>
      <c r="D678" s="2">
        <f>'PR-RAS'!E685</f>
        <v>174397.48</v>
      </c>
      <c r="E678" s="2">
        <v>0</v>
      </c>
      <c r="F678" s="2">
        <v>0</v>
      </c>
      <c r="G678" s="3">
        <f t="shared" si="14"/>
        <v>745576.22079000005</v>
      </c>
      <c r="H678" s="3">
        <f t="shared" si="15"/>
        <v>0.79000000006635673</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153347.54999999999</v>
      </c>
      <c r="D679" s="2">
        <f>'PR-RAS'!E686</f>
        <v>103247.44</v>
      </c>
      <c r="E679" s="2">
        <v>0</v>
      </c>
      <c r="F679" s="2">
        <v>0</v>
      </c>
      <c r="G679" s="3">
        <f t="shared" si="14"/>
        <v>243973.16754000002</v>
      </c>
      <c r="H679" s="3">
        <f t="shared" si="15"/>
        <v>0.89000000001396984</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2273853.7400000002</v>
      </c>
      <c r="D695" s="2">
        <f>'PR-RAS'!E702</f>
        <v>2484454.64</v>
      </c>
      <c r="E695" s="2">
        <v>0</v>
      </c>
      <c r="F695" s="2">
        <v>0</v>
      </c>
      <c r="G695" s="3">
        <f t="shared" si="14"/>
        <v>5026477.5358800003</v>
      </c>
      <c r="H695" s="3">
        <f t="shared" si="15"/>
        <v>0.61999999964609742</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6179.71</v>
      </c>
      <c r="E696" s="2">
        <v>0</v>
      </c>
      <c r="F696" s="2">
        <v>0</v>
      </c>
      <c r="G696" s="3">
        <f t="shared" si="14"/>
        <v>8589.7968999999994</v>
      </c>
      <c r="H696" s="3">
        <f t="shared" si="15"/>
        <v>0.28999999999996362</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78169.820000000007</v>
      </c>
      <c r="D697" s="2">
        <f>'PR-RAS'!E704</f>
        <v>0</v>
      </c>
      <c r="E697" s="2">
        <v>0</v>
      </c>
      <c r="F697" s="2">
        <v>0</v>
      </c>
      <c r="G697" s="3">
        <f t="shared" si="14"/>
        <v>54406.19472</v>
      </c>
      <c r="H697" s="3">
        <f t="shared" si="15"/>
        <v>0.17999999999301508</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1951.4</v>
      </c>
      <c r="D699" s="2">
        <f>'PR-RAS'!E706</f>
        <v>2094072.99</v>
      </c>
      <c r="E699" s="2">
        <v>0</v>
      </c>
      <c r="F699" s="2">
        <v>0</v>
      </c>
      <c r="G699" s="3">
        <f t="shared" si="14"/>
        <v>2924687.9712399999</v>
      </c>
      <c r="H699" s="3">
        <f t="shared" si="15"/>
        <v>0.41000000000940418</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106178.25</v>
      </c>
      <c r="D701" s="2">
        <f>'PR-RAS'!E708</f>
        <v>68133.899999999994</v>
      </c>
      <c r="E701" s="2">
        <v>0</v>
      </c>
      <c r="F701" s="2">
        <v>0</v>
      </c>
      <c r="G701" s="3">
        <f t="shared" si="14"/>
        <v>169712.23499999999</v>
      </c>
      <c r="H701" s="3">
        <f t="shared" si="15"/>
        <v>0.35000000000582077</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45094.48</v>
      </c>
      <c r="E704" s="2">
        <v>0</v>
      </c>
      <c r="F704" s="2">
        <v>0</v>
      </c>
      <c r="G704" s="3">
        <f t="shared" ref="G704:G707" si="20">(B704/1000)*(C704*1+D704*2)</f>
        <v>63402.838880000003</v>
      </c>
      <c r="H704" s="3">
        <f t="shared" ref="H704:H707" si="21">ABS(C704-ROUND(C704,0))+ABS(D704-ROUND(D704,0))</f>
        <v>0.48000000000320142</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2566887.12</v>
      </c>
      <c r="D717" s="2">
        <f>'PR-RAS'!E724</f>
        <v>2890786.79</v>
      </c>
      <c r="E717" s="2">
        <v>0</v>
      </c>
      <c r="F717" s="2">
        <v>0</v>
      </c>
      <c r="G717" s="3">
        <f t="shared" si="14"/>
        <v>5977497.8612000002</v>
      </c>
      <c r="H717" s="3">
        <f t="shared" si="15"/>
        <v>0.33000000007450581</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60218.18</v>
      </c>
      <c r="D719" s="2">
        <f>'PR-RAS'!E726</f>
        <v>60861.04</v>
      </c>
      <c r="E719" s="2">
        <v>0</v>
      </c>
      <c r="F719" s="2">
        <v>0</v>
      </c>
      <c r="G719" s="3">
        <f t="shared" si="14"/>
        <v>130633.10668</v>
      </c>
      <c r="H719" s="3">
        <f t="shared" si="15"/>
        <v>0.22000000000116415</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74206.48</v>
      </c>
      <c r="D725" s="2">
        <f>'PR-RAS'!E732</f>
        <v>161537.32</v>
      </c>
      <c r="E725" s="2">
        <v>0</v>
      </c>
      <c r="F725" s="2">
        <v>0</v>
      </c>
      <c r="G725" s="3">
        <f t="shared" si="14"/>
        <v>287631.53087999998</v>
      </c>
      <c r="H725" s="3">
        <f t="shared" si="15"/>
        <v>0.80000000000291038</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80873.600000000006</v>
      </c>
      <c r="D726" s="2">
        <f>'PR-RAS'!E733</f>
        <v>69151.839999999997</v>
      </c>
      <c r="E726" s="2">
        <v>0</v>
      </c>
      <c r="F726" s="2">
        <v>0</v>
      </c>
      <c r="G726" s="3">
        <f t="shared" si="14"/>
        <v>158903.52799999999</v>
      </c>
      <c r="H726" s="3">
        <f t="shared" si="15"/>
        <v>0.55999999999767169</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1379574.08</v>
      </c>
      <c r="D727" s="2">
        <f>'PR-RAS'!E734</f>
        <v>1476066.16</v>
      </c>
      <c r="E727" s="2">
        <v>0</v>
      </c>
      <c r="F727" s="2">
        <v>0</v>
      </c>
      <c r="G727" s="3">
        <f t="shared" si="14"/>
        <v>3144818.8464000002</v>
      </c>
      <c r="H727" s="3">
        <f t="shared" si="15"/>
        <v>0.23999999999068677</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3297.24</v>
      </c>
      <c r="D728" s="2">
        <f>'PR-RAS'!E735</f>
        <v>3600</v>
      </c>
      <c r="E728" s="2">
        <v>0</v>
      </c>
      <c r="F728" s="2">
        <v>0</v>
      </c>
      <c r="G728" s="3">
        <f t="shared" si="14"/>
        <v>7631.4934799999992</v>
      </c>
      <c r="H728" s="3">
        <f t="shared" si="15"/>
        <v>0.23999999999978172</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66191.89</v>
      </c>
      <c r="D729" s="2">
        <f>'PR-RAS'!E736</f>
        <v>72681.22</v>
      </c>
      <c r="E729" s="2">
        <v>0</v>
      </c>
      <c r="F729" s="2">
        <v>0</v>
      </c>
      <c r="G729" s="3">
        <f t="shared" si="14"/>
        <v>154011.55224000002</v>
      </c>
      <c r="H729" s="3">
        <f t="shared" si="15"/>
        <v>0.33000000000174623</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4701.88</v>
      </c>
      <c r="D730" s="2">
        <f>'PR-RAS'!E737</f>
        <v>9313.18</v>
      </c>
      <c r="E730" s="2">
        <v>0</v>
      </c>
      <c r="F730" s="2">
        <v>0</v>
      </c>
      <c r="G730" s="3">
        <f t="shared" si="14"/>
        <v>17006.286960000001</v>
      </c>
      <c r="H730" s="3">
        <f t="shared" si="15"/>
        <v>0.3000000000001819</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366843.4</v>
      </c>
      <c r="D731" s="2">
        <f>'PR-RAS'!E738</f>
        <v>415693.61</v>
      </c>
      <c r="E731" s="2">
        <v>0</v>
      </c>
      <c r="F731" s="2">
        <v>0</v>
      </c>
      <c r="G731" s="3">
        <f t="shared" si="14"/>
        <v>874708.3526000001</v>
      </c>
      <c r="H731" s="3">
        <f t="shared" si="15"/>
        <v>0.7900000000372529</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183</v>
      </c>
      <c r="D732" s="2">
        <f>'PR-RAS'!E739</f>
        <v>4092.41</v>
      </c>
      <c r="E732" s="2">
        <v>0</v>
      </c>
      <c r="F732" s="2">
        <v>0</v>
      </c>
      <c r="G732" s="3">
        <f t="shared" si="14"/>
        <v>6116.8764199999996</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105735.13</v>
      </c>
      <c r="D734" s="2">
        <f>'PR-RAS'!E741</f>
        <v>88649.73</v>
      </c>
      <c r="E734" s="2">
        <v>0</v>
      </c>
      <c r="F734" s="2">
        <v>0</v>
      </c>
      <c r="G734" s="3">
        <f t="shared" si="14"/>
        <v>207464.35446999996</v>
      </c>
      <c r="H734" s="3">
        <f t="shared" si="15"/>
        <v>0.40000000000873115</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88724.81</v>
      </c>
      <c r="D735" s="2">
        <f>'PR-RAS'!E742</f>
        <v>96307.82</v>
      </c>
      <c r="E735" s="2">
        <v>0</v>
      </c>
      <c r="F735" s="2">
        <v>0</v>
      </c>
      <c r="G735" s="3">
        <f t="shared" si="14"/>
        <v>206503.8903</v>
      </c>
      <c r="H735" s="3">
        <f t="shared" si="15"/>
        <v>0.36999999999534339</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3920.58</v>
      </c>
      <c r="E736" s="2">
        <v>0</v>
      </c>
      <c r="F736" s="2">
        <v>0</v>
      </c>
      <c r="G736" s="3">
        <f t="shared" ref="G736:G737" si="28">(B736/1000)*(C736*1+D736*2)</f>
        <v>5763.2525999999998</v>
      </c>
      <c r="H736" s="3">
        <f t="shared" ref="H736:H737" si="29">ABS(C736-ROUND(C736,0))+ABS(D736-ROUND(D736,0))</f>
        <v>0.42000000000007276</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27854.65</v>
      </c>
      <c r="D737" s="2">
        <f>'PR-RAS'!E744</f>
        <v>75007.22</v>
      </c>
      <c r="E737" s="2">
        <v>0</v>
      </c>
      <c r="F737" s="2">
        <v>0</v>
      </c>
      <c r="G737" s="3">
        <f t="shared" si="28"/>
        <v>130911.65023999999</v>
      </c>
      <c r="H737" s="3">
        <f t="shared" si="29"/>
        <v>0.56999999999970896</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36576.61</v>
      </c>
      <c r="D753" s="2">
        <f>'PR-RAS'!E760</f>
        <v>31720.94</v>
      </c>
      <c r="E753" s="2">
        <v>0</v>
      </c>
      <c r="F753" s="2">
        <v>0</v>
      </c>
      <c r="G753" s="3">
        <f t="shared" si="14"/>
        <v>75213.904479999997</v>
      </c>
      <c r="H753" s="3">
        <f t="shared" si="15"/>
        <v>0.4500000000007276</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385497.68</v>
      </c>
      <c r="D770" s="2">
        <f>'PR-RAS'!E777</f>
        <v>625402.38</v>
      </c>
      <c r="E770" s="2">
        <v>0</v>
      </c>
      <c r="F770" s="2">
        <v>0</v>
      </c>
      <c r="G770" s="3">
        <f t="shared" si="14"/>
        <v>1258316.5763600001</v>
      </c>
      <c r="H770" s="3">
        <f t="shared" si="15"/>
        <v>0.70000000001164153</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198567.86</v>
      </c>
      <c r="D771" s="2">
        <f>'PR-RAS'!E778</f>
        <v>222050.6</v>
      </c>
      <c r="E771" s="2">
        <v>0</v>
      </c>
      <c r="F771" s="2">
        <v>0</v>
      </c>
      <c r="G771" s="3">
        <f t="shared" si="14"/>
        <v>494855.17620000005</v>
      </c>
      <c r="H771" s="3">
        <f t="shared" si="15"/>
        <v>0.54000000000814907</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28272</v>
      </c>
      <c r="D772" s="2">
        <f>'PR-RAS'!E779</f>
        <v>27166</v>
      </c>
      <c r="E772" s="2">
        <v>0</v>
      </c>
      <c r="F772" s="2">
        <v>0</v>
      </c>
      <c r="G772" s="3">
        <f t="shared" si="14"/>
        <v>63687.684000000001</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83351.210000000006</v>
      </c>
      <c r="D774" s="2">
        <f>'PR-RAS'!E781</f>
        <v>114470</v>
      </c>
      <c r="E774" s="2">
        <v>0</v>
      </c>
      <c r="F774" s="2">
        <v>0</v>
      </c>
      <c r="G774" s="3">
        <f t="shared" si="14"/>
        <v>241401.10533000002</v>
      </c>
      <c r="H774" s="3">
        <f t="shared" si="15"/>
        <v>0.21000000000640284</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15931.33</v>
      </c>
      <c r="D775" s="2">
        <f>'PR-RAS'!E782</f>
        <v>429448.86</v>
      </c>
      <c r="E775" s="2">
        <v>0</v>
      </c>
      <c r="F775" s="2">
        <v>0</v>
      </c>
      <c r="G775" s="3">
        <f t="shared" si="14"/>
        <v>677117.68469999998</v>
      </c>
      <c r="H775" s="3">
        <f t="shared" si="15"/>
        <v>0.47000000001389708</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106800</v>
      </c>
      <c r="D781" s="2">
        <f>'PR-RAS'!E788</f>
        <v>808300</v>
      </c>
      <c r="E781" s="2">
        <v>0</v>
      </c>
      <c r="F781" s="2">
        <v>0</v>
      </c>
      <c r="G781" s="3">
        <f t="shared" si="14"/>
        <v>1344252</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769348.94</v>
      </c>
      <c r="D782" s="2">
        <f>'PR-RAS'!E789</f>
        <v>1016524.02</v>
      </c>
      <c r="E782" s="2">
        <v>0</v>
      </c>
      <c r="F782" s="2">
        <v>0</v>
      </c>
      <c r="G782" s="3">
        <f t="shared" si="14"/>
        <v>2188672.0413799998</v>
      </c>
      <c r="H782" s="3">
        <f t="shared" si="15"/>
        <v>8.0000000074505806E-2</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255193.06</v>
      </c>
      <c r="D836" s="2">
        <f>'PR-RAS'!E843</f>
        <v>330104.32000000001</v>
      </c>
      <c r="E836" s="2">
        <v>0</v>
      </c>
      <c r="F836" s="2">
        <v>0</v>
      </c>
      <c r="G836" s="3">
        <f t="shared" si="14"/>
        <v>764360.41949999996</v>
      </c>
      <c r="H836" s="3">
        <f t="shared" si="15"/>
        <v>0.38000000000465661</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15972.3</v>
      </c>
      <c r="D839" s="2">
        <f>'PR-RAS'!E846</f>
        <v>22088.35</v>
      </c>
      <c r="E839" s="2">
        <v>0</v>
      </c>
      <c r="F839" s="2">
        <v>0</v>
      </c>
      <c r="G839" s="3">
        <f t="shared" si="34"/>
        <v>50404.862000000001</v>
      </c>
      <c r="H839" s="3">
        <f t="shared" si="35"/>
        <v>0.64999999999781721</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23986.46</v>
      </c>
      <c r="D843" s="2">
        <f>'PR-RAS'!E850</f>
        <v>19857.53</v>
      </c>
      <c r="E843" s="2">
        <v>0</v>
      </c>
      <c r="F843" s="2">
        <v>0</v>
      </c>
      <c r="G843" s="3">
        <f t="shared" si="34"/>
        <v>53636.679839999997</v>
      </c>
      <c r="H843" s="3">
        <f t="shared" si="35"/>
        <v>0.93000000000029104</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634179.44999999995</v>
      </c>
      <c r="D844" s="2">
        <f>'PR-RAS'!E851</f>
        <v>140470.5</v>
      </c>
      <c r="E844" s="2">
        <v>0</v>
      </c>
      <c r="F844" s="2">
        <v>0</v>
      </c>
      <c r="G844" s="3">
        <f t="shared" si="34"/>
        <v>771446.53934999998</v>
      </c>
      <c r="H844" s="3">
        <f t="shared" si="35"/>
        <v>0.94999999995343387</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252489.17</v>
      </c>
      <c r="D848" s="2">
        <f>'PR-RAS'!E855</f>
        <v>314988.21999999997</v>
      </c>
      <c r="E848" s="2">
        <v>0</v>
      </c>
      <c r="F848" s="2">
        <v>0</v>
      </c>
      <c r="G848" s="3">
        <f t="shared" si="34"/>
        <v>747448.37167000002</v>
      </c>
      <c r="H848" s="3">
        <f t="shared" si="35"/>
        <v>0.38999999998486601</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214950</v>
      </c>
      <c r="D849" s="2">
        <f>'PR-RAS'!E856</f>
        <v>309160</v>
      </c>
      <c r="E849" s="2">
        <v>0</v>
      </c>
      <c r="F849" s="2">
        <v>0</v>
      </c>
      <c r="G849" s="3">
        <f t="shared" si="34"/>
        <v>706612.96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13052.8</v>
      </c>
      <c r="D866" s="2">
        <f>'PR-RAS'!E873</f>
        <v>12914.86</v>
      </c>
      <c r="E866" s="2">
        <v>0</v>
      </c>
      <c r="F866" s="2">
        <v>0</v>
      </c>
      <c r="G866" s="3">
        <f t="shared" si="34"/>
        <v>33633.379800000002</v>
      </c>
      <c r="H866" s="3">
        <f t="shared" si="35"/>
        <v>0.34000000000014552</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433095.48</v>
      </c>
      <c r="D974" s="2">
        <f>'PR-RAS'!E981</f>
        <v>0</v>
      </c>
      <c r="E974" s="2">
        <v>0</v>
      </c>
      <c r="F974" s="2">
        <v>0</v>
      </c>
      <c r="G974" s="3">
        <f t="shared" si="34"/>
        <v>421401.90203999996</v>
      </c>
      <c r="H974" s="3">
        <f t="shared" si="35"/>
        <v>0.47999999998137355</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94558216.060000002</v>
      </c>
      <c r="D1011" s="7">
        <f>BILANCA!E6</f>
        <v>105626492.14</v>
      </c>
      <c r="E1011" s="7">
        <v>0</v>
      </c>
      <c r="F1011" s="7">
        <v>0</v>
      </c>
      <c r="G1011" s="8">
        <f t="shared" ref="G1011:G1306" si="38">B1011/1000*C1011+B1011/500*D1011</f>
        <v>305811.20033999998</v>
      </c>
      <c r="H1011" s="8">
        <f t="shared" si="35"/>
        <v>0.20000000298023224</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75841462.620000005</v>
      </c>
      <c r="D1012" s="2">
        <f>BILANCA!E7</f>
        <v>86774255.75</v>
      </c>
      <c r="E1012" s="2">
        <v>0</v>
      </c>
      <c r="F1012" s="2">
        <v>0</v>
      </c>
      <c r="G1012" s="3">
        <f t="shared" si="38"/>
        <v>498779.94824</v>
      </c>
      <c r="H1012" s="3">
        <f t="shared" si="35"/>
        <v>0.62999999523162842</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3549066.0199999996</v>
      </c>
      <c r="D1013" s="2">
        <f>BILANCA!E8</f>
        <v>3751898.83</v>
      </c>
      <c r="E1013" s="2">
        <v>0</v>
      </c>
      <c r="F1013" s="2">
        <v>0</v>
      </c>
      <c r="G1013" s="3">
        <f t="shared" si="38"/>
        <v>33158.591039999999</v>
      </c>
      <c r="H1013" s="3">
        <f t="shared" si="35"/>
        <v>0.18999999947845936</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2449128.69</v>
      </c>
      <c r="D1014" s="2">
        <f>BILANCA!E9</f>
        <v>2458449.69</v>
      </c>
      <c r="E1014" s="2">
        <v>0</v>
      </c>
      <c r="F1014" s="2">
        <v>0</v>
      </c>
      <c r="G1014" s="3">
        <f t="shared" si="38"/>
        <v>29464.112280000001</v>
      </c>
      <c r="H1014" s="3">
        <f t="shared" si="35"/>
        <v>0.62000000011175871</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1546873.41</v>
      </c>
      <c r="D1015" s="2">
        <f>BILANCA!E10</f>
        <v>1766743.01</v>
      </c>
      <c r="E1015" s="2">
        <v>0</v>
      </c>
      <c r="F1015" s="2">
        <v>0</v>
      </c>
      <c r="G1015" s="3">
        <f t="shared" si="38"/>
        <v>25401.797150000002</v>
      </c>
      <c r="H1015" s="3">
        <f t="shared" si="35"/>
        <v>0.41999999992549419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446936.08</v>
      </c>
      <c r="D1016" s="2">
        <f>BILANCA!E11</f>
        <v>473293.87</v>
      </c>
      <c r="E1016" s="2">
        <v>0</v>
      </c>
      <c r="F1016" s="2">
        <v>0</v>
      </c>
      <c r="G1016" s="3">
        <f t="shared" si="38"/>
        <v>8361.1429200000002</v>
      </c>
      <c r="H1016" s="3">
        <f t="shared" si="35"/>
        <v>0.21000000002095476</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70213329.849999994</v>
      </c>
      <c r="D1017" s="2">
        <f>BILANCA!E12</f>
        <v>69580062.149999991</v>
      </c>
      <c r="E1017" s="2">
        <v>0</v>
      </c>
      <c r="F1017" s="2">
        <v>0</v>
      </c>
      <c r="G1017" s="3">
        <f t="shared" si="38"/>
        <v>1465614.1790499999</v>
      </c>
      <c r="H1017" s="3">
        <f t="shared" si="35"/>
        <v>0.29999999701976776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63237842.5</v>
      </c>
      <c r="D1018" s="2">
        <f>BILANCA!E13</f>
        <v>62625219.579999998</v>
      </c>
      <c r="E1018" s="2">
        <v>0</v>
      </c>
      <c r="F1018" s="2">
        <v>0</v>
      </c>
      <c r="G1018" s="3">
        <f t="shared" si="38"/>
        <v>1507906.2532799998</v>
      </c>
      <c r="H1018" s="3">
        <f t="shared" si="35"/>
        <v>0.92000000178813934</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316891.06</v>
      </c>
      <c r="D1019" s="2">
        <f>BILANCA!E14</f>
        <v>316891.06</v>
      </c>
      <c r="E1019" s="2">
        <v>0</v>
      </c>
      <c r="F1019" s="2">
        <v>0</v>
      </c>
      <c r="G1019" s="3">
        <f t="shared" si="38"/>
        <v>8556.0586199999998</v>
      </c>
      <c r="H1019" s="3">
        <f t="shared" si="35"/>
        <v>0.11999999999534339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85086088.75</v>
      </c>
      <c r="D1020" s="2">
        <f>BILANCA!E15</f>
        <v>85662324.609999999</v>
      </c>
      <c r="E1020" s="2">
        <v>0</v>
      </c>
      <c r="F1020" s="2">
        <v>0</v>
      </c>
      <c r="G1020" s="3">
        <f t="shared" si="38"/>
        <v>2564107.3796999999</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493566.03</v>
      </c>
      <c r="D1021" s="2">
        <f>BILANCA!E16</f>
        <v>493566.03</v>
      </c>
      <c r="E1021" s="2">
        <v>0</v>
      </c>
      <c r="F1021" s="2">
        <v>0</v>
      </c>
      <c r="G1021" s="3">
        <f t="shared" si="38"/>
        <v>16287.67899</v>
      </c>
      <c r="H1021" s="3">
        <f t="shared" si="35"/>
        <v>6.0000000055879354E-2</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2730520.8</v>
      </c>
      <c r="D1022" s="2">
        <f>BILANCA!E17</f>
        <v>2971633.41</v>
      </c>
      <c r="E1022" s="2">
        <v>0</v>
      </c>
      <c r="F1022" s="2">
        <v>0</v>
      </c>
      <c r="G1022" s="3">
        <f t="shared" si="38"/>
        <v>104085.45144</v>
      </c>
      <c r="H1022" s="3">
        <f t="shared" si="35"/>
        <v>0.61000000033527613</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25389224.140000001</v>
      </c>
      <c r="D1023" s="2">
        <f>BILANCA!E18</f>
        <v>26819195.530000001</v>
      </c>
      <c r="E1023" s="2">
        <v>0</v>
      </c>
      <c r="F1023" s="2">
        <v>0</v>
      </c>
      <c r="G1023" s="3">
        <f t="shared" si="38"/>
        <v>1027358.9976</v>
      </c>
      <c r="H1023" s="3">
        <f t="shared" si="35"/>
        <v>0.60999999940395355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5465158.0199999977</v>
      </c>
      <c r="D1024" s="2">
        <f>BILANCA!E19</f>
        <v>5074247.5999999978</v>
      </c>
      <c r="E1024" s="2">
        <v>0</v>
      </c>
      <c r="F1024" s="2">
        <v>0</v>
      </c>
      <c r="G1024" s="3">
        <f t="shared" si="38"/>
        <v>218591.14507999993</v>
      </c>
      <c r="H1024" s="3">
        <f t="shared" si="35"/>
        <v>0.41999999992549419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6845661.9699999997</v>
      </c>
      <c r="D1025" s="2">
        <f>BILANCA!E20</f>
        <v>7107757.1600000001</v>
      </c>
      <c r="E1025" s="2">
        <v>0</v>
      </c>
      <c r="F1025" s="2">
        <v>0</v>
      </c>
      <c r="G1025" s="3">
        <f t="shared" si="38"/>
        <v>315917.64434999996</v>
      </c>
      <c r="H1025" s="3">
        <f t="shared" si="35"/>
        <v>0.19000000040978193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474351.19</v>
      </c>
      <c r="D1026" s="2">
        <f>BILANCA!E21</f>
        <v>496315.81</v>
      </c>
      <c r="E1026" s="2">
        <v>0</v>
      </c>
      <c r="F1026" s="2">
        <v>0</v>
      </c>
      <c r="G1026" s="3">
        <f t="shared" si="38"/>
        <v>23471.72496</v>
      </c>
      <c r="H1026" s="3">
        <f t="shared" si="35"/>
        <v>0.38000000000465661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1652718.43</v>
      </c>
      <c r="D1027" s="2">
        <f>BILANCA!E22</f>
        <v>1748354.85</v>
      </c>
      <c r="E1027" s="2">
        <v>0</v>
      </c>
      <c r="F1027" s="2">
        <v>0</v>
      </c>
      <c r="G1027" s="3">
        <f t="shared" si="38"/>
        <v>87540.278210000004</v>
      </c>
      <c r="H1027" s="3">
        <f t="shared" si="35"/>
        <v>0.57999999984167516</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5026683.2699999996</v>
      </c>
      <c r="D1028" s="2">
        <f>BILANCA!E23</f>
        <v>5467661.2599999998</v>
      </c>
      <c r="E1028" s="2">
        <v>0</v>
      </c>
      <c r="F1028" s="2">
        <v>0</v>
      </c>
      <c r="G1028" s="3">
        <f t="shared" si="38"/>
        <v>287316.10421999998</v>
      </c>
      <c r="H1028" s="3">
        <f t="shared" si="35"/>
        <v>0.52999999932944775</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553155.49</v>
      </c>
      <c r="D1029" s="2">
        <f>BILANCA!E24</f>
        <v>567000.27</v>
      </c>
      <c r="E1029" s="2">
        <v>0</v>
      </c>
      <c r="F1029" s="2">
        <v>0</v>
      </c>
      <c r="G1029" s="3">
        <f t="shared" si="38"/>
        <v>32055.964569999996</v>
      </c>
      <c r="H1029" s="3">
        <f t="shared" si="35"/>
        <v>0.76000000000931323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836492.93</v>
      </c>
      <c r="D1030" s="2">
        <f>BILANCA!E25</f>
        <v>836326.56</v>
      </c>
      <c r="E1030" s="2">
        <v>0</v>
      </c>
      <c r="F1030" s="2">
        <v>0</v>
      </c>
      <c r="G1030" s="3">
        <f t="shared" si="38"/>
        <v>50182.921000000002</v>
      </c>
      <c r="H1030" s="3">
        <f t="shared" si="35"/>
        <v>0.5099999998928979</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5973857.5199999996</v>
      </c>
      <c r="D1031" s="2">
        <f>BILANCA!E26</f>
        <v>6244143.8799999999</v>
      </c>
      <c r="E1031" s="2">
        <v>0</v>
      </c>
      <c r="F1031" s="2">
        <v>0</v>
      </c>
      <c r="G1031" s="3">
        <f t="shared" si="38"/>
        <v>387705.05088</v>
      </c>
      <c r="H1031" s="3">
        <f t="shared" si="35"/>
        <v>0.60000000055879354</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15897762.779999999</v>
      </c>
      <c r="D1033" s="2">
        <f>BILANCA!E28</f>
        <v>17393312.190000001</v>
      </c>
      <c r="E1033" s="2">
        <v>0</v>
      </c>
      <c r="F1033" s="2">
        <v>0</v>
      </c>
      <c r="G1033" s="3">
        <f t="shared" si="38"/>
        <v>1165740.9046800002</v>
      </c>
      <c r="H1033" s="3">
        <f t="shared" si="35"/>
        <v>0.41000000201165676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861896.81</v>
      </c>
      <c r="D1034" s="2">
        <f>BILANCA!E29</f>
        <v>1225962.4500000002</v>
      </c>
      <c r="E1034" s="2">
        <v>0</v>
      </c>
      <c r="F1034" s="2">
        <v>0</v>
      </c>
      <c r="G1034" s="3">
        <f t="shared" si="38"/>
        <v>79531.721040000004</v>
      </c>
      <c r="H1034" s="3">
        <f t="shared" si="35"/>
        <v>0.64000000013038516</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3402367.51</v>
      </c>
      <c r="D1035" s="2">
        <f>BILANCA!E30</f>
        <v>4022673.04</v>
      </c>
      <c r="E1035" s="2">
        <v>0</v>
      </c>
      <c r="F1035" s="2">
        <v>0</v>
      </c>
      <c r="G1035" s="3">
        <f t="shared" si="38"/>
        <v>286192.83974999998</v>
      </c>
      <c r="H1035" s="3">
        <f t="shared" si="35"/>
        <v>0.53000000026077032</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1858.12</v>
      </c>
      <c r="D1037" s="2">
        <f>BILANCA!E32</f>
        <v>1858.12</v>
      </c>
      <c r="E1037" s="2">
        <v>0</v>
      </c>
      <c r="F1037" s="2">
        <v>0</v>
      </c>
      <c r="G1037" s="3">
        <f t="shared" si="38"/>
        <v>150.50771999999998</v>
      </c>
      <c r="H1037" s="3">
        <f t="shared" si="35"/>
        <v>0.23999999999978172</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2542328.8199999998</v>
      </c>
      <c r="D1039" s="2">
        <f>BILANCA!E34</f>
        <v>2798568.71</v>
      </c>
      <c r="E1039" s="2">
        <v>0</v>
      </c>
      <c r="F1039" s="2">
        <v>0</v>
      </c>
      <c r="G1039" s="3">
        <f t="shared" si="38"/>
        <v>236044.52096000002</v>
      </c>
      <c r="H1039" s="3">
        <f t="shared" si="35"/>
        <v>0.47000000020489097</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495545.41000000003</v>
      </c>
      <c r="D1040" s="2">
        <f>BILANCA!E35</f>
        <v>499514.44999999995</v>
      </c>
      <c r="E1040" s="2">
        <v>0</v>
      </c>
      <c r="F1040" s="2">
        <v>0</v>
      </c>
      <c r="G1040" s="3">
        <f t="shared" si="38"/>
        <v>44837.229299999992</v>
      </c>
      <c r="H1040" s="3">
        <f t="shared" si="35"/>
        <v>0.85999999998603016</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1294504.06</v>
      </c>
      <c r="D1041" s="2">
        <f>BILANCA!E36</f>
        <v>1313031.32</v>
      </c>
      <c r="E1041" s="2">
        <v>0</v>
      </c>
      <c r="F1041" s="2">
        <v>0</v>
      </c>
      <c r="G1041" s="3">
        <f t="shared" si="38"/>
        <v>121537.5677</v>
      </c>
      <c r="H1041" s="3">
        <f t="shared" si="35"/>
        <v>0.38000000012107193</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77313.19</v>
      </c>
      <c r="D1042" s="2">
        <f>BILANCA!E37</f>
        <v>77313.19</v>
      </c>
      <c r="E1042" s="2">
        <v>0</v>
      </c>
      <c r="F1042" s="2">
        <v>0</v>
      </c>
      <c r="G1042" s="3">
        <f t="shared" si="38"/>
        <v>7422.0662400000001</v>
      </c>
      <c r="H1042" s="3">
        <f t="shared" si="35"/>
        <v>0.38000000000465661</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876271.84</v>
      </c>
      <c r="D1045" s="2">
        <f>BILANCA!E40</f>
        <v>890830.06</v>
      </c>
      <c r="E1045" s="2">
        <v>0</v>
      </c>
      <c r="F1045" s="2">
        <v>0</v>
      </c>
      <c r="G1045" s="3">
        <f t="shared" si="38"/>
        <v>93027.618600000016</v>
      </c>
      <c r="H1045" s="3">
        <f t="shared" si="35"/>
        <v>0.22000000008847564</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18168.820000000003</v>
      </c>
      <c r="D1046" s="2">
        <f>BILANCA!E41</f>
        <v>21061.47</v>
      </c>
      <c r="E1046" s="2">
        <v>0</v>
      </c>
      <c r="F1046" s="2">
        <v>0</v>
      </c>
      <c r="G1046" s="3">
        <f t="shared" si="38"/>
        <v>2170.5033599999997</v>
      </c>
      <c r="H1046" s="3">
        <f t="shared" si="35"/>
        <v>0.64999999999781721</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21631.16</v>
      </c>
      <c r="D1047" s="2">
        <f>BILANCA!E42</f>
        <v>21631.16</v>
      </c>
      <c r="E1047" s="2">
        <v>0</v>
      </c>
      <c r="F1047" s="2">
        <v>0</v>
      </c>
      <c r="G1047" s="3">
        <f t="shared" si="38"/>
        <v>2401.0587599999999</v>
      </c>
      <c r="H1047" s="3">
        <f t="shared" si="35"/>
        <v>0.31999999999970896</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17927.75</v>
      </c>
      <c r="D1048" s="2">
        <f>BILANCA!E43</f>
        <v>20885.310000000001</v>
      </c>
      <c r="E1048" s="2">
        <v>0</v>
      </c>
      <c r="F1048" s="2">
        <v>0</v>
      </c>
      <c r="G1048" s="3">
        <f t="shared" si="38"/>
        <v>2268.5380599999999</v>
      </c>
      <c r="H1048" s="3">
        <f t="shared" si="35"/>
        <v>0.56000000000130967</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21390.09</v>
      </c>
      <c r="D1049" s="2">
        <f>BILANCA!E44</f>
        <v>21455</v>
      </c>
      <c r="E1049" s="2">
        <v>0</v>
      </c>
      <c r="F1049" s="2">
        <v>0</v>
      </c>
      <c r="G1049" s="3">
        <f t="shared" si="38"/>
        <v>2507.7035100000003</v>
      </c>
      <c r="H1049" s="3">
        <f t="shared" si="35"/>
        <v>9.0000000000145519E-2</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134718.29</v>
      </c>
      <c r="D1050" s="2">
        <f>BILANCA!E45</f>
        <v>134056.6</v>
      </c>
      <c r="E1050" s="2">
        <v>0</v>
      </c>
      <c r="F1050" s="2">
        <v>0</v>
      </c>
      <c r="G1050" s="3">
        <f t="shared" si="38"/>
        <v>16113.259600000001</v>
      </c>
      <c r="H1050" s="3">
        <f t="shared" si="35"/>
        <v>0.69000000000232831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206276.7</v>
      </c>
      <c r="D1052" s="2">
        <f>BILANCA!E47</f>
        <v>200940.2</v>
      </c>
      <c r="E1052" s="2">
        <v>0</v>
      </c>
      <c r="F1052" s="2">
        <v>0</v>
      </c>
      <c r="G1052" s="3">
        <f t="shared" si="38"/>
        <v>25542.5982</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179.95</v>
      </c>
      <c r="D1053" s="2">
        <f>BILANCA!E48</f>
        <v>179.95</v>
      </c>
      <c r="E1053" s="2">
        <v>0</v>
      </c>
      <c r="F1053" s="2">
        <v>0</v>
      </c>
      <c r="G1053" s="3">
        <f t="shared" si="38"/>
        <v>23.213549999999998</v>
      </c>
      <c r="H1053" s="3">
        <f t="shared" si="35"/>
        <v>0.10000000000002274</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161112.22</v>
      </c>
      <c r="D1054" s="2">
        <f>BILANCA!E49</f>
        <v>161112.22</v>
      </c>
      <c r="E1054" s="2">
        <v>0</v>
      </c>
      <c r="F1054" s="2">
        <v>0</v>
      </c>
      <c r="G1054" s="3">
        <f t="shared" si="38"/>
        <v>21266.813040000001</v>
      </c>
      <c r="H1054" s="3">
        <f t="shared" si="35"/>
        <v>0.44000000000232831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232850.58</v>
      </c>
      <c r="D1055" s="2">
        <f>BILANCA!E50</f>
        <v>228175.77</v>
      </c>
      <c r="E1055" s="2">
        <v>0</v>
      </c>
      <c r="F1055" s="2">
        <v>0</v>
      </c>
      <c r="G1055" s="3">
        <f t="shared" si="38"/>
        <v>31014.095399999998</v>
      </c>
      <c r="H1055" s="3">
        <f t="shared" si="35"/>
        <v>0.65000000002328306</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45165.03</v>
      </c>
      <c r="D1056" s="2">
        <f>BILANCA!E51</f>
        <v>45165.03</v>
      </c>
      <c r="E1056" s="2">
        <v>0</v>
      </c>
      <c r="F1056" s="2">
        <v>0</v>
      </c>
      <c r="G1056" s="3">
        <f t="shared" si="38"/>
        <v>6232.7741399999995</v>
      </c>
      <c r="H1056" s="3">
        <f t="shared" si="35"/>
        <v>5.9999999997671694E-2</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1859731.61</v>
      </c>
      <c r="D1059" s="2">
        <f>BILANCA!E54</f>
        <v>1900437.29</v>
      </c>
      <c r="E1059" s="2">
        <v>0</v>
      </c>
      <c r="F1059" s="2">
        <v>0</v>
      </c>
      <c r="G1059" s="3">
        <f t="shared" si="38"/>
        <v>277369.70331000001</v>
      </c>
      <c r="H1059" s="3">
        <f t="shared" si="35"/>
        <v>0.67999999993480742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1859731.61</v>
      </c>
      <c r="D1060" s="2">
        <f>BILANCA!E55</f>
        <v>1900437.29</v>
      </c>
      <c r="E1060" s="2">
        <v>0</v>
      </c>
      <c r="F1060" s="2">
        <v>0</v>
      </c>
      <c r="G1060" s="3">
        <f t="shared" si="38"/>
        <v>283030.30950000003</v>
      </c>
      <c r="H1060" s="3">
        <f t="shared" si="35"/>
        <v>0.67999999993480742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1908791.68</v>
      </c>
      <c r="D1061" s="2">
        <f>BILANCA!E56</f>
        <v>13225826.59</v>
      </c>
      <c r="E1061" s="2">
        <v>0</v>
      </c>
      <c r="F1061" s="2">
        <v>0</v>
      </c>
      <c r="G1061" s="3">
        <f t="shared" si="38"/>
        <v>1446382.6878599999</v>
      </c>
      <c r="H1061" s="3">
        <f t="shared" si="35"/>
        <v>0.73000000021420419</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1904151.68</v>
      </c>
      <c r="D1062" s="2">
        <f>BILANCA!E57</f>
        <v>13215156.59</v>
      </c>
      <c r="E1062" s="2">
        <v>0</v>
      </c>
      <c r="F1062" s="2">
        <v>0</v>
      </c>
      <c r="G1062" s="3">
        <f t="shared" si="38"/>
        <v>1473392.1727199999</v>
      </c>
      <c r="H1062" s="3">
        <f t="shared" si="35"/>
        <v>0.73000000021420419</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4640</v>
      </c>
      <c r="D1065" s="2">
        <f>BILANCA!E60</f>
        <v>10670</v>
      </c>
      <c r="E1065" s="2">
        <v>0</v>
      </c>
      <c r="F1065" s="2">
        <v>0</v>
      </c>
      <c r="G1065" s="3">
        <f t="shared" si="38"/>
        <v>1428.9</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125110.04000000001</v>
      </c>
      <c r="D1068" s="2">
        <f>BILANCA!E63</f>
        <v>171303.15</v>
      </c>
      <c r="E1068" s="2">
        <v>0</v>
      </c>
      <c r="F1068" s="2">
        <v>0</v>
      </c>
      <c r="G1068" s="3">
        <f t="shared" si="38"/>
        <v>27127.547720000002</v>
      </c>
      <c r="H1068" s="3">
        <f t="shared" si="35"/>
        <v>0.19000000000232831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117303.72</v>
      </c>
      <c r="D1069" s="2">
        <f>BILANCA!E64</f>
        <v>68570.25</v>
      </c>
      <c r="E1069" s="2">
        <v>0</v>
      </c>
      <c r="F1069" s="2">
        <v>0</v>
      </c>
      <c r="G1069" s="3">
        <f t="shared" si="38"/>
        <v>15012.208979999999</v>
      </c>
      <c r="H1069" s="3">
        <f t="shared" si="35"/>
        <v>0.52999999999883585</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7806.32</v>
      </c>
      <c r="D1070" s="2">
        <f>BILANCA!E65</f>
        <v>7224.84</v>
      </c>
      <c r="E1070" s="2">
        <v>0</v>
      </c>
      <c r="F1070" s="2">
        <v>0</v>
      </c>
      <c r="G1070" s="3">
        <f t="shared" si="38"/>
        <v>1335.36</v>
      </c>
      <c r="H1070" s="3">
        <f t="shared" si="35"/>
        <v>0.47999999999956344</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95508.06</v>
      </c>
      <c r="E1073" s="2">
        <v>0</v>
      </c>
      <c r="F1073" s="2">
        <v>0</v>
      </c>
      <c r="G1073" s="3">
        <f>B1073/1000*C1073+B1073/500*D1073</f>
        <v>12034.01556</v>
      </c>
      <c r="H1073" s="3">
        <f>ABS(C1073-ROUND(C1073,0))+ABS(D1073-ROUND(D1073,0))</f>
        <v>5.9999999997671694E-2</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18716753.440000001</v>
      </c>
      <c r="D1074" s="2">
        <f>BILANCA!E69</f>
        <v>18852236.390000001</v>
      </c>
      <c r="E1074" s="2">
        <v>0</v>
      </c>
      <c r="F1074" s="2">
        <v>0</v>
      </c>
      <c r="G1074" s="3">
        <f t="shared" si="38"/>
        <v>3610958.4780800003</v>
      </c>
      <c r="H1074" s="3">
        <f t="shared" si="35"/>
        <v>0.83000000193715096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15523637.960000001</v>
      </c>
      <c r="D1075" s="2">
        <f>BILANCA!E70</f>
        <v>11823305.18</v>
      </c>
      <c r="E1075" s="2">
        <v>0</v>
      </c>
      <c r="F1075" s="2">
        <v>0</v>
      </c>
      <c r="G1075" s="3">
        <f t="shared" si="38"/>
        <v>2546066.1408000002</v>
      </c>
      <c r="H1075" s="3">
        <f t="shared" si="35"/>
        <v>0.2199999988079071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15523637.960000001</v>
      </c>
      <c r="D1076" s="2">
        <f>BILANCA!E71</f>
        <v>11823305.18</v>
      </c>
      <c r="E1076" s="2">
        <v>0</v>
      </c>
      <c r="F1076" s="2">
        <v>0</v>
      </c>
      <c r="G1076" s="3">
        <f t="shared" si="38"/>
        <v>2585236.3891200004</v>
      </c>
      <c r="H1076" s="3">
        <f t="shared" si="35"/>
        <v>0.2199999988079071</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15523637.960000001</v>
      </c>
      <c r="D1078" s="2">
        <f>BILANCA!E73</f>
        <v>11823305.18</v>
      </c>
      <c r="E1078" s="2">
        <v>0</v>
      </c>
      <c r="F1078" s="2">
        <v>0</v>
      </c>
      <c r="G1078" s="3">
        <f t="shared" si="38"/>
        <v>2663576.88576</v>
      </c>
      <c r="H1078" s="3">
        <f t="shared" si="35"/>
        <v>0.2199999988079071</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518768.92</v>
      </c>
      <c r="D1087" s="2">
        <f>BILANCA!E82</f>
        <v>633500.71</v>
      </c>
      <c r="E1087" s="2">
        <v>0</v>
      </c>
      <c r="F1087" s="2">
        <v>0</v>
      </c>
      <c r="G1087" s="3">
        <f t="shared" si="38"/>
        <v>137504.31617999999</v>
      </c>
      <c r="H1087" s="3">
        <f t="shared" si="35"/>
        <v>0.37000000005355105</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1300.0899999999999</v>
      </c>
      <c r="D1089" s="2">
        <f>BILANCA!E84</f>
        <v>1307.95</v>
      </c>
      <c r="E1089" s="2">
        <v>0</v>
      </c>
      <c r="F1089" s="2">
        <v>0</v>
      </c>
      <c r="G1089" s="3">
        <f t="shared" si="38"/>
        <v>309.36320999999998</v>
      </c>
      <c r="H1089" s="3">
        <f t="shared" si="35"/>
        <v>0.13999999999987267</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66561.279999999999</v>
      </c>
      <c r="D1090" s="2">
        <f>BILANCA!E85</f>
        <v>143619.34</v>
      </c>
      <c r="E1090" s="2">
        <v>0</v>
      </c>
      <c r="F1090" s="2">
        <v>0</v>
      </c>
      <c r="G1090" s="3">
        <f t="shared" si="38"/>
        <v>28303.996799999997</v>
      </c>
      <c r="H1090" s="3">
        <f t="shared" si="35"/>
        <v>0.61999999999534339</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450907.55</v>
      </c>
      <c r="D1092" s="2">
        <f>BILANCA!E87</f>
        <v>488573.42</v>
      </c>
      <c r="E1092" s="2">
        <v>0</v>
      </c>
      <c r="F1092" s="2">
        <v>0</v>
      </c>
      <c r="G1092" s="3">
        <f t="shared" si="38"/>
        <v>117100.45998</v>
      </c>
      <c r="H1092" s="3">
        <f t="shared" si="35"/>
        <v>0.86999999999534339</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2420.9699999999993</v>
      </c>
      <c r="D1093" s="2">
        <f>BILANCA!E88</f>
        <v>1414.0100000000002</v>
      </c>
      <c r="E1093" s="2">
        <v>0</v>
      </c>
      <c r="F1093" s="2">
        <v>0</v>
      </c>
      <c r="G1093" s="3">
        <f t="shared" si="38"/>
        <v>435.66617000000002</v>
      </c>
      <c r="H1093" s="3">
        <f t="shared" si="35"/>
        <v>4.0000000000873115E-2</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14017.859999999999</v>
      </c>
      <c r="D1094" s="2">
        <f>BILANCA!E89</f>
        <v>13010.9</v>
      </c>
      <c r="E1094" s="2">
        <v>0</v>
      </c>
      <c r="F1094" s="2">
        <v>0</v>
      </c>
      <c r="G1094" s="3">
        <f t="shared" si="38"/>
        <v>3363.3314399999999</v>
      </c>
      <c r="H1094" s="3">
        <f t="shared" si="35"/>
        <v>0.24000000000160071</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2420.9699999999998</v>
      </c>
      <c r="D1095" s="2">
        <f>BILANCA!E90</f>
        <v>1414.01</v>
      </c>
      <c r="E1095" s="2">
        <v>0</v>
      </c>
      <c r="F1095" s="2">
        <v>0</v>
      </c>
      <c r="G1095" s="3">
        <f t="shared" si="38"/>
        <v>446.16415000000006</v>
      </c>
      <c r="H1095" s="3">
        <f t="shared" si="35"/>
        <v>4.0000000000190994E-2</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11596.89</v>
      </c>
      <c r="D1104" s="2">
        <f>BILANCA!E99</f>
        <v>11596.89</v>
      </c>
      <c r="E1104" s="2">
        <v>0</v>
      </c>
      <c r="F1104" s="2">
        <v>0</v>
      </c>
      <c r="G1104" s="3">
        <f t="shared" si="38"/>
        <v>3270.3229799999999</v>
      </c>
      <c r="H1104" s="3">
        <f t="shared" si="41"/>
        <v>0.22000000000116415</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11596.89</v>
      </c>
      <c r="D1123" s="2">
        <f>BILANCA!E118</f>
        <v>11596.89</v>
      </c>
      <c r="E1123" s="2">
        <v>0</v>
      </c>
      <c r="F1123" s="2">
        <v>0</v>
      </c>
      <c r="G1123" s="3">
        <f t="shared" si="38"/>
        <v>3931.3457100000001</v>
      </c>
      <c r="H1123" s="3">
        <f t="shared" si="41"/>
        <v>0.22000000000116415</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575598.8600000001</v>
      </c>
      <c r="D1140" s="2">
        <f>BILANCA!E135</f>
        <v>553939.80000000005</v>
      </c>
      <c r="E1140" s="2">
        <v>0</v>
      </c>
      <c r="F1140" s="2">
        <v>0</v>
      </c>
      <c r="G1140" s="3">
        <f t="shared" si="38"/>
        <v>218852.19980000006</v>
      </c>
      <c r="H1140" s="3">
        <f t="shared" si="41"/>
        <v>0.33999999985098839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575598.8600000001</v>
      </c>
      <c r="D1141" s="2">
        <f>BILANCA!E136</f>
        <v>553939.80000000005</v>
      </c>
      <c r="E1141" s="2">
        <v>0</v>
      </c>
      <c r="F1141" s="2">
        <v>0</v>
      </c>
      <c r="G1141" s="3">
        <f t="shared" si="38"/>
        <v>220535.67826000002</v>
      </c>
      <c r="H1141" s="3">
        <f t="shared" si="41"/>
        <v>0.33999999985098839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194940</v>
      </c>
      <c r="D1142" s="2">
        <f>BILANCA!E137</f>
        <v>173280</v>
      </c>
      <c r="E1142" s="2">
        <v>0</v>
      </c>
      <c r="F1142" s="2">
        <v>0</v>
      </c>
      <c r="G1142" s="3">
        <f t="shared" si="38"/>
        <v>71478</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371252.24</v>
      </c>
      <c r="D1145" s="2">
        <f>BILANCA!E140</f>
        <v>371252.24</v>
      </c>
      <c r="E1145" s="2">
        <v>0</v>
      </c>
      <c r="F1145" s="2">
        <v>0</v>
      </c>
      <c r="G1145" s="3">
        <f t="shared" si="38"/>
        <v>150357.15720000002</v>
      </c>
      <c r="H1145" s="3">
        <f t="shared" si="41"/>
        <v>0.47999999998137355</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9399.06</v>
      </c>
      <c r="D1146" s="2">
        <f>BILANCA!E141</f>
        <v>9400</v>
      </c>
      <c r="E1146" s="2">
        <v>0</v>
      </c>
      <c r="F1146" s="2">
        <v>0</v>
      </c>
      <c r="G1146" s="3">
        <f t="shared" si="38"/>
        <v>3835.0721600000002</v>
      </c>
      <c r="H1146" s="3">
        <f t="shared" si="41"/>
        <v>5.9999999999490683E-2</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7.56</v>
      </c>
      <c r="D1147" s="2">
        <f>BILANCA!E142</f>
        <v>7.56</v>
      </c>
      <c r="E1147" s="2">
        <v>0</v>
      </c>
      <c r="F1147" s="2">
        <v>0</v>
      </c>
      <c r="G1147" s="3">
        <f t="shared" si="38"/>
        <v>3.1071599999999999</v>
      </c>
      <c r="H1147" s="3">
        <f t="shared" si="41"/>
        <v>0.88000000000000078</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2094543.64</v>
      </c>
      <c r="D1152" s="2">
        <f>BILANCA!E147</f>
        <v>5833014.0899999999</v>
      </c>
      <c r="E1152" s="2">
        <v>0</v>
      </c>
      <c r="F1152" s="2">
        <v>0</v>
      </c>
      <c r="G1152" s="3">
        <f t="shared" si="38"/>
        <v>1954001.1984399997</v>
      </c>
      <c r="H1152" s="3">
        <f t="shared" si="41"/>
        <v>0.44999999995343387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2295.71</v>
      </c>
      <c r="D1153" s="2">
        <f>BILANCA!E148</f>
        <v>789.29</v>
      </c>
      <c r="E1153" s="2">
        <v>0</v>
      </c>
      <c r="F1153" s="2">
        <v>0</v>
      </c>
      <c r="G1153" s="3">
        <f t="shared" si="38"/>
        <v>554.02346999999997</v>
      </c>
      <c r="H1153" s="3">
        <f t="shared" si="41"/>
        <v>0.57999999999992724</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403666.06</v>
      </c>
      <c r="D1155" s="2">
        <f>BILANCA!E150</f>
        <v>3897155.43</v>
      </c>
      <c r="E1155" s="2">
        <v>0</v>
      </c>
      <c r="F1155" s="2">
        <v>0</v>
      </c>
      <c r="G1155" s="3">
        <f t="shared" si="38"/>
        <v>1188706.6534</v>
      </c>
      <c r="H1155" s="3">
        <f t="shared" si="41"/>
        <v>0.49000000016530976</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66477.13</v>
      </c>
      <c r="E1157" s="2">
        <v>0</v>
      </c>
      <c r="F1157" s="2">
        <v>0</v>
      </c>
      <c r="G1157" s="3">
        <f t="shared" si="38"/>
        <v>19544.27622</v>
      </c>
      <c r="H1157" s="3">
        <f t="shared" si="41"/>
        <v>0.13000000000465661</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367908.6</v>
      </c>
      <c r="D1158" s="2">
        <f>BILANCA!E153</f>
        <v>377884.72</v>
      </c>
      <c r="E1158" s="2">
        <v>0</v>
      </c>
      <c r="F1158" s="2">
        <v>0</v>
      </c>
      <c r="G1158" s="3">
        <f t="shared" si="38"/>
        <v>166304.34991999998</v>
      </c>
      <c r="H1158" s="3">
        <f t="shared" si="41"/>
        <v>0.68000000005122274</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38882.25</v>
      </c>
      <c r="E1159" s="2">
        <v>0</v>
      </c>
      <c r="F1159" s="2">
        <v>0</v>
      </c>
      <c r="G1159" s="3">
        <f t="shared" si="38"/>
        <v>11586.9105</v>
      </c>
      <c r="H1159" s="3">
        <f t="shared" si="41"/>
        <v>0.25</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7689.38</v>
      </c>
      <c r="D1160" s="2">
        <f>BILANCA!E155</f>
        <v>3397.99</v>
      </c>
      <c r="E1160" s="2">
        <v>0</v>
      </c>
      <c r="F1160" s="2">
        <v>0</v>
      </c>
      <c r="G1160" s="3">
        <f t="shared" si="38"/>
        <v>2172.8040000000001</v>
      </c>
      <c r="H1160" s="3">
        <f t="shared" si="41"/>
        <v>0.39000000000032742</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3175580.99</v>
      </c>
      <c r="E1161" s="2">
        <v>0</v>
      </c>
      <c r="F1161" s="2">
        <v>0</v>
      </c>
      <c r="G1161" s="3">
        <f t="shared" si="38"/>
        <v>959025.45898</v>
      </c>
      <c r="H1161" s="3">
        <f t="shared" si="41"/>
        <v>9.9999997764825821E-3</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28068.080000000002</v>
      </c>
      <c r="D1163" s="2">
        <f>BILANCA!E158</f>
        <v>234932.35</v>
      </c>
      <c r="E1163" s="2">
        <v>0</v>
      </c>
      <c r="F1163" s="2">
        <v>0</v>
      </c>
      <c r="G1163" s="3">
        <f t="shared" si="38"/>
        <v>76183.71534000001</v>
      </c>
      <c r="H1163" s="3">
        <f t="shared" si="41"/>
        <v>0.430000000007567</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19134.990000000002</v>
      </c>
      <c r="D1164" s="2">
        <f>BILANCA!E159</f>
        <v>19431.68</v>
      </c>
      <c r="E1164" s="2">
        <v>0</v>
      </c>
      <c r="F1164" s="2">
        <v>0</v>
      </c>
      <c r="G1164" s="3">
        <f t="shared" si="38"/>
        <v>8931.7458999999999</v>
      </c>
      <c r="H1164" s="3">
        <f t="shared" si="41"/>
        <v>0.32999999999810825</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109555.14</v>
      </c>
      <c r="D1165" s="2">
        <f>BILANCA!E160</f>
        <v>138921.23000000001</v>
      </c>
      <c r="E1165" s="2">
        <v>0</v>
      </c>
      <c r="F1165" s="2">
        <v>0</v>
      </c>
      <c r="G1165" s="3">
        <f t="shared" si="38"/>
        <v>60046.628000000004</v>
      </c>
      <c r="H1165" s="3">
        <f t="shared" si="41"/>
        <v>0.3700000000098953</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276403.8</v>
      </c>
      <c r="D1166" s="2">
        <f>BILANCA!E161</f>
        <v>335132.40000000002</v>
      </c>
      <c r="E1166" s="2">
        <v>0</v>
      </c>
      <c r="F1166" s="2">
        <v>0</v>
      </c>
      <c r="G1166" s="3">
        <f t="shared" si="38"/>
        <v>147680.30160000001</v>
      </c>
      <c r="H1166" s="3">
        <f t="shared" si="41"/>
        <v>0.6000000000349246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1353997.98</v>
      </c>
      <c r="D1167" s="2">
        <f>BILANCA!E162</f>
        <v>1602559.13</v>
      </c>
      <c r="E1167" s="2">
        <v>0</v>
      </c>
      <c r="F1167" s="2">
        <v>0</v>
      </c>
      <c r="G1167" s="3">
        <f t="shared" si="38"/>
        <v>715781.24967999989</v>
      </c>
      <c r="H1167" s="3">
        <f t="shared" si="41"/>
        <v>0.14999999990686774</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3960.14</v>
      </c>
      <c r="D1168" s="2">
        <f>BILANCA!E163</f>
        <v>2090.59</v>
      </c>
      <c r="E1168" s="2">
        <v>0</v>
      </c>
      <c r="F1168" s="2">
        <v>0</v>
      </c>
      <c r="G1168" s="3">
        <f t="shared" si="38"/>
        <v>1286.3285599999999</v>
      </c>
      <c r="H1168" s="3">
        <f t="shared" si="41"/>
        <v>0.54999999999972715</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74470.179999999993</v>
      </c>
      <c r="D1169" s="2">
        <f>BILANCA!E164</f>
        <v>163065.66</v>
      </c>
      <c r="E1169" s="2">
        <v>0</v>
      </c>
      <c r="F1169" s="2">
        <v>0</v>
      </c>
      <c r="G1169" s="3">
        <f t="shared" si="38"/>
        <v>63695.638500000001</v>
      </c>
      <c r="H1169" s="3">
        <f t="shared" si="41"/>
        <v>0.51999999998952262</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1783.09</v>
      </c>
      <c r="D1170" s="2">
        <f>BILANCA!E165</f>
        <v>7062.6</v>
      </c>
      <c r="E1170" s="2">
        <v>0</v>
      </c>
      <c r="F1170" s="2">
        <v>0</v>
      </c>
      <c r="G1170" s="3">
        <f t="shared" si="38"/>
        <v>2545.3263999999999</v>
      </c>
      <c r="H1170" s="3">
        <f t="shared" si="41"/>
        <v>0.48999999999955435</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1783.09</v>
      </c>
      <c r="D1172" s="2">
        <f>BILANCA!E167</f>
        <v>7062.6</v>
      </c>
      <c r="E1172" s="2">
        <v>0</v>
      </c>
      <c r="F1172" s="2">
        <v>0</v>
      </c>
      <c r="G1172" s="3">
        <f t="shared" si="38"/>
        <v>2577.1429800000001</v>
      </c>
      <c r="H1172" s="3">
        <f t="shared" si="41"/>
        <v>0.48999999999955435</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94558216.060000017</v>
      </c>
      <c r="D1180" s="2">
        <f>BILANCA!E176</f>
        <v>105626492.14000002</v>
      </c>
      <c r="E1180" s="2">
        <v>0</v>
      </c>
      <c r="F1180" s="2">
        <v>0</v>
      </c>
      <c r="G1180" s="3">
        <f t="shared" si="38"/>
        <v>51987904.05780001</v>
      </c>
      <c r="H1180" s="3">
        <f t="shared" si="41"/>
        <v>0.20000003278255463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6497991.79</v>
      </c>
      <c r="D1181" s="2">
        <f>BILANCA!E177</f>
        <v>12746749.229999999</v>
      </c>
      <c r="E1181" s="2">
        <v>0</v>
      </c>
      <c r="F1181" s="2">
        <v>0</v>
      </c>
      <c r="G1181" s="3">
        <f t="shared" si="38"/>
        <v>5470544.8327500001</v>
      </c>
      <c r="H1181" s="3">
        <f t="shared" si="41"/>
        <v>0.43999999854713678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2385080.2799999998</v>
      </c>
      <c r="D1182" s="2">
        <f>BILANCA!E178</f>
        <v>6707151.5599999987</v>
      </c>
      <c r="E1182" s="2">
        <v>0</v>
      </c>
      <c r="F1182" s="2">
        <v>0</v>
      </c>
      <c r="G1182" s="3">
        <f t="shared" si="38"/>
        <v>2717493.9447999992</v>
      </c>
      <c r="H1182" s="3">
        <f t="shared" si="41"/>
        <v>0.72000000113621354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838996.92</v>
      </c>
      <c r="D1183" s="2">
        <f>BILANCA!E179</f>
        <v>4750144.25</v>
      </c>
      <c r="E1183" s="2">
        <v>0</v>
      </c>
      <c r="F1183" s="2">
        <v>0</v>
      </c>
      <c r="G1183" s="3">
        <f t="shared" si="38"/>
        <v>1788696.3776599998</v>
      </c>
      <c r="H1183" s="3">
        <f t="shared" si="41"/>
        <v>0.32999999995809048</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699902.69</v>
      </c>
      <c r="D1184" s="2">
        <f>BILANCA!E180</f>
        <v>1205606.44</v>
      </c>
      <c r="E1184" s="2">
        <v>0</v>
      </c>
      <c r="F1184" s="2">
        <v>0</v>
      </c>
      <c r="G1184" s="3">
        <f t="shared" si="38"/>
        <v>541334.10917999991</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4137.3900000000003</v>
      </c>
      <c r="D1185" s="2">
        <f>BILANCA!E181</f>
        <v>8550.02</v>
      </c>
      <c r="E1185" s="2">
        <v>0</v>
      </c>
      <c r="F1185" s="2">
        <v>0</v>
      </c>
      <c r="G1185" s="3">
        <f t="shared" si="38"/>
        <v>3716.5502500000002</v>
      </c>
      <c r="H1185" s="3">
        <f t="shared" si="41"/>
        <v>0.41000000000076398</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4137.3900000000003</v>
      </c>
      <c r="D1188" s="2">
        <f>BILANCA!E184</f>
        <v>8550.02</v>
      </c>
      <c r="E1188" s="2">
        <v>0</v>
      </c>
      <c r="F1188" s="2">
        <v>0</v>
      </c>
      <c r="G1188" s="3">
        <f t="shared" si="38"/>
        <v>3780.2625399999997</v>
      </c>
      <c r="H1188" s="3">
        <f t="shared" si="41"/>
        <v>0.41000000000076398</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280671</v>
      </c>
      <c r="D1189" s="2">
        <f>BILANCA!E185</f>
        <v>343392.88</v>
      </c>
      <c r="E1189" s="2">
        <v>0</v>
      </c>
      <c r="F1189" s="2">
        <v>0</v>
      </c>
      <c r="G1189" s="3">
        <f t="shared" si="38"/>
        <v>173174.76003999999</v>
      </c>
      <c r="H1189" s="3">
        <f t="shared" si="41"/>
        <v>0.11999999999534339</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3257.26</v>
      </c>
      <c r="E1190" s="2">
        <v>0</v>
      </c>
      <c r="F1190" s="2">
        <v>0</v>
      </c>
      <c r="G1190" s="3">
        <f>B1190/1000*C1190+B1190/500*D1190</f>
        <v>1172.6136000000001</v>
      </c>
      <c r="H1190" s="3">
        <f>ABS(C1190-ROUND(C1190,0))+ABS(D1190-ROUND(D1190,0))</f>
        <v>0.26000000000021828</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3257.26</v>
      </c>
      <c r="E1194" s="2">
        <v>0</v>
      </c>
      <c r="F1194" s="2">
        <v>0</v>
      </c>
      <c r="G1194" s="3">
        <f t="shared" si="42"/>
        <v>1198.6716800000002</v>
      </c>
      <c r="H1194" s="3">
        <f t="shared" si="43"/>
        <v>0.26000000000021828</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1985.03</v>
      </c>
      <c r="D1198" s="2">
        <f>BILANCA!E194</f>
        <v>48640.2</v>
      </c>
      <c r="E1198" s="2">
        <v>0</v>
      </c>
      <c r="F1198" s="2">
        <v>0</v>
      </c>
      <c r="G1198" s="3">
        <f t="shared" si="38"/>
        <v>18661.900839999998</v>
      </c>
      <c r="H1198" s="3">
        <f t="shared" si="41"/>
        <v>0.22999999999706233</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5525.85</v>
      </c>
      <c r="E1199" s="2">
        <v>0</v>
      </c>
      <c r="F1199" s="2">
        <v>0</v>
      </c>
      <c r="G1199" s="3">
        <f t="shared" si="38"/>
        <v>2088.7713000000003</v>
      </c>
      <c r="H1199" s="3">
        <f t="shared" si="41"/>
        <v>0.1499999999996362</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559387.25</v>
      </c>
      <c r="D1200" s="2">
        <f>BILANCA!E196</f>
        <v>342034.66</v>
      </c>
      <c r="E1200" s="2">
        <v>0</v>
      </c>
      <c r="F1200" s="2">
        <v>0</v>
      </c>
      <c r="G1200" s="3">
        <f t="shared" si="38"/>
        <v>236256.74829999998</v>
      </c>
      <c r="H1200" s="3">
        <f t="shared" si="41"/>
        <v>0.59000000002561137</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997389.1100000001</v>
      </c>
      <c r="D1201" s="2">
        <f>BILANCA!E197</f>
        <v>2509153.0699999998</v>
      </c>
      <c r="E1201" s="2">
        <v>0</v>
      </c>
      <c r="F1201" s="2">
        <v>0</v>
      </c>
      <c r="G1201" s="3">
        <f t="shared" si="38"/>
        <v>1148997.79275</v>
      </c>
      <c r="H1201" s="3">
        <f t="shared" si="41"/>
        <v>0.17999999993480742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25227.08</v>
      </c>
      <c r="D1202" s="2">
        <f>BILANCA!E198</f>
        <v>2470.61</v>
      </c>
      <c r="E1202" s="2">
        <v>0</v>
      </c>
      <c r="F1202" s="2">
        <v>0</v>
      </c>
      <c r="G1202" s="3">
        <f t="shared" ref="G1202:G1206" si="44">B1202/1000*C1202+B1202/500*D1202</f>
        <v>5792.3136000000004</v>
      </c>
      <c r="H1202" s="3">
        <f t="shared" ref="H1202:H1206" si="45">ABS(C1202-ROUND(C1202,0))+ABS(D1202-ROUND(D1202,0))</f>
        <v>0.4700000000016189</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484553.19</v>
      </c>
      <c r="D1203" s="2">
        <f>BILANCA!E199</f>
        <v>141688.44</v>
      </c>
      <c r="E1203" s="2">
        <v>0</v>
      </c>
      <c r="F1203" s="2">
        <v>0</v>
      </c>
      <c r="G1203" s="3">
        <f t="shared" si="44"/>
        <v>148210.50351000001</v>
      </c>
      <c r="H1203" s="3">
        <f t="shared" si="45"/>
        <v>0.63000000000465661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487608.84</v>
      </c>
      <c r="D1206" s="2">
        <f>BILANCA!E202</f>
        <v>2364994.02</v>
      </c>
      <c r="E1206" s="2">
        <v>0</v>
      </c>
      <c r="F1206" s="2">
        <v>0</v>
      </c>
      <c r="G1206" s="3">
        <f t="shared" si="44"/>
        <v>1022648.9884800001</v>
      </c>
      <c r="H1206" s="3">
        <f t="shared" si="45"/>
        <v>0.17999999999301508</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3031668.36</v>
      </c>
      <c r="D1223" s="2">
        <f>BILANCA!E219</f>
        <v>2598572.88</v>
      </c>
      <c r="E1223" s="2">
        <v>0</v>
      </c>
      <c r="F1223" s="2">
        <v>0</v>
      </c>
      <c r="G1223" s="3">
        <f t="shared" si="38"/>
        <v>1752737.40756</v>
      </c>
      <c r="H1223" s="3">
        <f t="shared" si="41"/>
        <v>0.47999999998137355</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3031668.36</v>
      </c>
      <c r="D1224" s="2">
        <f>BILANCA!E220</f>
        <v>2598572.88</v>
      </c>
      <c r="E1224" s="2">
        <v>0</v>
      </c>
      <c r="F1224" s="2">
        <v>0</v>
      </c>
      <c r="G1224" s="3">
        <f t="shared" si="38"/>
        <v>1760966.22168</v>
      </c>
      <c r="H1224" s="3">
        <f t="shared" si="41"/>
        <v>0.47999999998137355</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3031668.36</v>
      </c>
      <c r="D1229" s="2">
        <f>BILANCA!E225</f>
        <v>2598572.88</v>
      </c>
      <c r="E1229" s="2">
        <v>0</v>
      </c>
      <c r="F1229" s="2">
        <v>0</v>
      </c>
      <c r="G1229" s="3">
        <f t="shared" si="38"/>
        <v>1802110.2922799999</v>
      </c>
      <c r="H1229" s="3">
        <f t="shared" si="41"/>
        <v>0.47999999998137355</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68925.37</v>
      </c>
      <c r="D1251" s="2">
        <f>BILANCA!E247</f>
        <v>918199.56</v>
      </c>
      <c r="E1251" s="2">
        <v>0</v>
      </c>
      <c r="F1251" s="2">
        <v>0</v>
      </c>
      <c r="G1251" s="3">
        <f>B1251/1000*C1251+B1251/500*D1251</f>
        <v>459183.20208999998</v>
      </c>
      <c r="H1251" s="3">
        <f>ABS(C1251-ROUND(C1251,0))+ABS(D1251-ROUND(D1251,0))</f>
        <v>0.80999999993946403</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14928.67</v>
      </c>
      <c r="D1252" s="2">
        <f>BILANCA!E248</f>
        <v>13672.16</v>
      </c>
      <c r="E1252" s="2">
        <v>0</v>
      </c>
      <c r="F1252" s="2">
        <v>0</v>
      </c>
      <c r="G1252" s="3">
        <f t="shared" si="38"/>
        <v>10230.06358</v>
      </c>
      <c r="H1252" s="3">
        <f t="shared" si="41"/>
        <v>0.48999999999978172</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3312.16</v>
      </c>
      <c r="D1253" s="2">
        <f>BILANCA!E249</f>
        <v>1827.34</v>
      </c>
      <c r="E1253" s="2">
        <v>0</v>
      </c>
      <c r="F1253" s="2">
        <v>0</v>
      </c>
      <c r="G1253" s="3">
        <f t="shared" si="38"/>
        <v>1692.9421199999999</v>
      </c>
      <c r="H1253" s="3">
        <f t="shared" si="41"/>
        <v>0.49999999999977263</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11616.51</v>
      </c>
      <c r="D1254" s="2">
        <f>BILANCA!E250</f>
        <v>11844.82</v>
      </c>
      <c r="E1254" s="2">
        <v>0</v>
      </c>
      <c r="F1254" s="2">
        <v>0</v>
      </c>
      <c r="G1254" s="3">
        <f t="shared" si="38"/>
        <v>8614.7006000000001</v>
      </c>
      <c r="H1254" s="3">
        <f t="shared" si="41"/>
        <v>0.67000000000007276</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88060224.270000011</v>
      </c>
      <c r="D1255" s="2">
        <f>BILANCA!E251</f>
        <v>92879742.910000011</v>
      </c>
      <c r="E1255" s="2">
        <v>0</v>
      </c>
      <c r="F1255" s="2">
        <v>0</v>
      </c>
      <c r="G1255" s="3">
        <f t="shared" si="38"/>
        <v>67085828.972050011</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73442944.859999999</v>
      </c>
      <c r="D1256" s="2">
        <f>BILANCA!E252</f>
        <v>84607777.450000003</v>
      </c>
      <c r="E1256" s="2">
        <v>0</v>
      </c>
      <c r="F1256" s="2">
        <v>0</v>
      </c>
      <c r="G1256" s="3">
        <f t="shared" si="38"/>
        <v>59693990.940960005</v>
      </c>
      <c r="H1256" s="3">
        <f t="shared" si="41"/>
        <v>0.59000000357627869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76474613.219999999</v>
      </c>
      <c r="D1257" s="2">
        <f>BILANCA!E253</f>
        <v>87206350.329999998</v>
      </c>
      <c r="E1257" s="2">
        <v>0</v>
      </c>
      <c r="F1257" s="2">
        <v>0</v>
      </c>
      <c r="G1257" s="3">
        <f t="shared" si="38"/>
        <v>61969166.528359994</v>
      </c>
      <c r="H1257" s="3">
        <f t="shared" si="41"/>
        <v>0.54999999701976776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3031668.36</v>
      </c>
      <c r="D1258" s="2">
        <f>BILANCA!E254</f>
        <v>2598572.88</v>
      </c>
      <c r="E1258" s="2">
        <v>0</v>
      </c>
      <c r="F1258" s="2">
        <v>0</v>
      </c>
      <c r="G1258" s="3">
        <f t="shared" si="38"/>
        <v>2040745.9017599998</v>
      </c>
      <c r="H1258" s="3">
        <f t="shared" si="41"/>
        <v>0.47999999998137355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12358336.850000001</v>
      </c>
      <c r="D1259" s="2">
        <f>BILANCA!E255</f>
        <v>2262000.87</v>
      </c>
      <c r="E1259" s="2">
        <v>0</v>
      </c>
      <c r="F1259" s="2">
        <v>0</v>
      </c>
      <c r="G1259" s="3">
        <f t="shared" si="38"/>
        <v>4203702.3089100001</v>
      </c>
      <c r="H1259" s="3">
        <f t="shared" si="41"/>
        <v>0.27999999839812517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13550304.810000001</v>
      </c>
      <c r="D1260" s="2">
        <f>BILANCA!E256</f>
        <v>6993447.9100000001</v>
      </c>
      <c r="E1260" s="2">
        <v>0</v>
      </c>
      <c r="F1260" s="2">
        <v>0</v>
      </c>
      <c r="G1260" s="3">
        <f t="shared" si="38"/>
        <v>6884300.1575000007</v>
      </c>
      <c r="H1260" s="3">
        <f t="shared" si="41"/>
        <v>0.27999999932944775</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13550304.810000001</v>
      </c>
      <c r="D1261" s="2">
        <f>BILANCA!E257</f>
        <v>6993447.9100000001</v>
      </c>
      <c r="E1261" s="2">
        <v>0</v>
      </c>
      <c r="F1261" s="2">
        <v>0</v>
      </c>
      <c r="G1261" s="3">
        <f t="shared" si="38"/>
        <v>6911837.3581300005</v>
      </c>
      <c r="H1261" s="3">
        <f t="shared" si="41"/>
        <v>0.27999999932944775</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1191967.96</v>
      </c>
      <c r="D1264" s="2">
        <f>BILANCA!E260</f>
        <v>4731447.04</v>
      </c>
      <c r="E1264" s="2">
        <v>0</v>
      </c>
      <c r="F1264" s="2">
        <v>0</v>
      </c>
      <c r="G1264" s="3">
        <f t="shared" si="38"/>
        <v>2706334.9581599999</v>
      </c>
      <c r="H1264" s="3">
        <f t="shared" si="41"/>
        <v>8.0000000074505806E-2</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782107.5</v>
      </c>
      <c r="D1266" s="2">
        <f>BILANCA!E262</f>
        <v>4311266.42</v>
      </c>
      <c r="E1266" s="2">
        <v>0</v>
      </c>
      <c r="F1266" s="2">
        <v>0</v>
      </c>
      <c r="G1266" s="3">
        <f t="shared" si="38"/>
        <v>2407587.92704</v>
      </c>
      <c r="H1266" s="3">
        <f t="shared" si="41"/>
        <v>0.91999999992549419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409860.46</v>
      </c>
      <c r="D1267" s="2">
        <f>BILANCA!E263</f>
        <v>420180.62</v>
      </c>
      <c r="E1267" s="2">
        <v>0</v>
      </c>
      <c r="F1267" s="2">
        <v>0</v>
      </c>
      <c r="G1267" s="3">
        <f t="shared" si="38"/>
        <v>321306.97690000001</v>
      </c>
      <c r="H1267" s="3">
        <f t="shared" si="41"/>
        <v>0.84000000002561137</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2256772.86</v>
      </c>
      <c r="D1278" s="2">
        <f>BILANCA!E274</f>
        <v>6003036.7599999998</v>
      </c>
      <c r="E1278" s="2">
        <v>0</v>
      </c>
      <c r="F1278" s="2">
        <v>0</v>
      </c>
      <c r="G1278" s="3">
        <f t="shared" si="38"/>
        <v>3822442.8298400003</v>
      </c>
      <c r="H1278" s="3">
        <f t="shared" si="41"/>
        <v>0.38000000035390258</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1390.74</v>
      </c>
      <c r="D1279" s="2">
        <f>BILANCA!E275</f>
        <v>0</v>
      </c>
      <c r="E1279" s="2">
        <v>0</v>
      </c>
      <c r="F1279" s="2">
        <v>0</v>
      </c>
      <c r="G1279" s="3">
        <f t="shared" ref="G1279:G1294" si="48">B1279/1000*C1279+B1279/500*D1279</f>
        <v>374.10906</v>
      </c>
      <c r="H1279" s="3">
        <f t="shared" ref="H1279:H1294" si="49">ABS(C1279-ROUND(C1279,0))+ABS(D1279-ROUND(D1279,0))</f>
        <v>0.25999999999999091</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405560.07</v>
      </c>
      <c r="D1281" s="2">
        <f>BILANCA!E277</f>
        <v>3896356.58</v>
      </c>
      <c r="E1281" s="2">
        <v>0</v>
      </c>
      <c r="F1281" s="2">
        <v>0</v>
      </c>
      <c r="G1281" s="3">
        <f t="shared" si="48"/>
        <v>2221732.0453300001</v>
      </c>
      <c r="H1281" s="3">
        <f t="shared" si="49"/>
        <v>0.48999999993247911</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66477.13</v>
      </c>
      <c r="E1283" s="2">
        <v>0</v>
      </c>
      <c r="F1283" s="2">
        <v>0</v>
      </c>
      <c r="G1283" s="3">
        <f t="shared" si="48"/>
        <v>36296.512980000007</v>
      </c>
      <c r="H1283" s="3">
        <f t="shared" si="49"/>
        <v>0.13000000000465661</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367908.6</v>
      </c>
      <c r="D1284" s="2">
        <f>BILANCA!E280</f>
        <v>377884.72</v>
      </c>
      <c r="E1284" s="2">
        <v>0</v>
      </c>
      <c r="F1284" s="2">
        <v>0</v>
      </c>
      <c r="G1284" s="3">
        <f t="shared" si="48"/>
        <v>307887.78295999998</v>
      </c>
      <c r="H1284" s="3">
        <f t="shared" si="49"/>
        <v>0.68000000005122274</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38882.25</v>
      </c>
      <c r="E1285" s="2">
        <v>0</v>
      </c>
      <c r="F1285" s="2">
        <v>0</v>
      </c>
      <c r="G1285" s="3">
        <f t="shared" si="48"/>
        <v>21385.237500000003</v>
      </c>
      <c r="H1285" s="3">
        <f t="shared" si="49"/>
        <v>0.25</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7689.38</v>
      </c>
      <c r="D1286" s="2">
        <f>BILANCA!E282</f>
        <v>3397.99</v>
      </c>
      <c r="E1286" s="2">
        <v>0</v>
      </c>
      <c r="F1286" s="2">
        <v>0</v>
      </c>
      <c r="G1286" s="3">
        <f t="shared" si="48"/>
        <v>3997.9593599999998</v>
      </c>
      <c r="H1286" s="3">
        <f t="shared" si="49"/>
        <v>0.39000000000032742</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1894.01</v>
      </c>
      <c r="D1287" s="2">
        <f>BILANCA!E283</f>
        <v>3174782.14</v>
      </c>
      <c r="E1287" s="2">
        <v>0</v>
      </c>
      <c r="F1287" s="2">
        <v>0</v>
      </c>
      <c r="G1287" s="3">
        <f t="shared" si="48"/>
        <v>1759353.9463300002</v>
      </c>
      <c r="H1287" s="3">
        <f t="shared" si="49"/>
        <v>0.15000000013037607</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28068.080000000002</v>
      </c>
      <c r="D1289" s="2">
        <f>BILANCA!E285</f>
        <v>234932.35</v>
      </c>
      <c r="E1289" s="2">
        <v>0</v>
      </c>
      <c r="F1289" s="2">
        <v>0</v>
      </c>
      <c r="G1289" s="3">
        <f t="shared" si="48"/>
        <v>138923.24562</v>
      </c>
      <c r="H1289" s="3">
        <f t="shared" si="49"/>
        <v>0.430000000007567</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584.96</v>
      </c>
      <c r="D1290" s="2">
        <f>BILANCA!E286</f>
        <v>881.64</v>
      </c>
      <c r="E1290" s="2">
        <v>0</v>
      </c>
      <c r="F1290" s="2">
        <v>0</v>
      </c>
      <c r="G1290" s="3">
        <f t="shared" si="48"/>
        <v>657.50720000000001</v>
      </c>
      <c r="H1290" s="3">
        <f t="shared" si="49"/>
        <v>0.39999999999997726</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264378.67</v>
      </c>
      <c r="D1291" s="2">
        <f>BILANCA!E287</f>
        <v>229242.83</v>
      </c>
      <c r="E1291" s="2">
        <v>0</v>
      </c>
      <c r="F1291" s="2">
        <v>0</v>
      </c>
      <c r="G1291" s="3">
        <f t="shared" si="48"/>
        <v>203124.87673000002</v>
      </c>
      <c r="H1291" s="3">
        <f t="shared" si="49"/>
        <v>0.50000000002910383</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222613.86</v>
      </c>
      <c r="D1292" s="2">
        <f>BILANCA!E288</f>
        <v>278331.23</v>
      </c>
      <c r="E1292" s="2">
        <v>0</v>
      </c>
      <c r="F1292" s="2">
        <v>0</v>
      </c>
      <c r="G1292" s="3">
        <f t="shared" si="48"/>
        <v>219755.92223999996</v>
      </c>
      <c r="H1292" s="3">
        <f t="shared" si="49"/>
        <v>0.36999999999534339</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1357869.66</v>
      </c>
      <c r="D1293" s="2">
        <f>BILANCA!E289</f>
        <v>1595559.13</v>
      </c>
      <c r="E1293" s="2">
        <v>0</v>
      </c>
      <c r="F1293" s="2">
        <v>0</v>
      </c>
      <c r="G1293" s="3">
        <f t="shared" si="48"/>
        <v>1287363.5813599997</v>
      </c>
      <c r="H1293" s="3">
        <f t="shared" si="49"/>
        <v>0.46999999997206032</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4374.8999999999996</v>
      </c>
      <c r="D1294" s="2">
        <f>BILANCA!E290</f>
        <v>2665.35</v>
      </c>
      <c r="E1294" s="2">
        <v>0</v>
      </c>
      <c r="F1294" s="2">
        <v>0</v>
      </c>
      <c r="G1294" s="3">
        <f t="shared" si="48"/>
        <v>2756.3903999999998</v>
      </c>
      <c r="H1294" s="3">
        <f t="shared" si="49"/>
        <v>0.45000000000027285</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2169.6999999999998</v>
      </c>
      <c r="D1295" s="2">
        <f>BILANCA!E291</f>
        <v>6927.83</v>
      </c>
      <c r="E1295" s="2">
        <v>0</v>
      </c>
      <c r="F1295" s="2">
        <v>0</v>
      </c>
      <c r="G1295" s="3">
        <f t="shared" si="38"/>
        <v>4567.2275999999993</v>
      </c>
      <c r="H1295" s="3">
        <f t="shared" si="41"/>
        <v>0.47000000000025466</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179.71</v>
      </c>
      <c r="D1296" s="2">
        <f>BILANCA!E292</f>
        <v>0</v>
      </c>
      <c r="E1296" s="2">
        <v>0</v>
      </c>
      <c r="F1296" s="2">
        <v>0</v>
      </c>
      <c r="G1296" s="3">
        <f t="shared" ref="G1296:G1299" si="50">B1296/1000*C1296+B1296/500*D1296</f>
        <v>51.397059999999996</v>
      </c>
      <c r="H1296" s="3">
        <f t="shared" ref="H1296:H1299" si="51">ABS(C1296-ROUND(C1296,0))+ABS(D1296-ROUND(D1296,0))</f>
        <v>0.28999999999999204</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1989.99</v>
      </c>
      <c r="D1297" s="2">
        <f>BILANCA!E293</f>
        <v>6927.83</v>
      </c>
      <c r="E1297" s="2">
        <v>0</v>
      </c>
      <c r="F1297" s="2">
        <v>0</v>
      </c>
      <c r="G1297" s="3">
        <f t="shared" si="50"/>
        <v>4547.7015499999998</v>
      </c>
      <c r="H1297" s="3">
        <f t="shared" si="51"/>
        <v>0.18000000000006366</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14109275.73</v>
      </c>
      <c r="D1301" s="2">
        <f>BILANCA!E297</f>
        <v>51158670.82</v>
      </c>
      <c r="E1301" s="2">
        <v>0</v>
      </c>
      <c r="F1301" s="2">
        <v>0</v>
      </c>
      <c r="G1301" s="3">
        <f t="shared" si="38"/>
        <v>33880145.65467</v>
      </c>
      <c r="H1301" s="3">
        <f t="shared" si="41"/>
        <v>0.44999999925494194</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14109275.73</v>
      </c>
      <c r="D1302" s="2">
        <f>BILANCA!E298</f>
        <v>51158670.82</v>
      </c>
      <c r="E1302" s="2">
        <v>0</v>
      </c>
      <c r="F1302" s="2">
        <v>0</v>
      </c>
      <c r="G1302" s="3">
        <f t="shared" si="38"/>
        <v>33996572.272039995</v>
      </c>
      <c r="H1302" s="3">
        <f t="shared" si="41"/>
        <v>0.44999999925494194</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11596.89</v>
      </c>
      <c r="D1303" s="2">
        <f>BILANCA!E300</f>
        <v>11596.89</v>
      </c>
      <c r="E1303" s="2">
        <v>0</v>
      </c>
      <c r="F1303" s="2">
        <v>0</v>
      </c>
      <c r="G1303" s="3">
        <f t="shared" si="38"/>
        <v>10193.666309999999</v>
      </c>
      <c r="H1303" s="3">
        <f t="shared" si="41"/>
        <v>0.22000000000116415</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2420.9699999999998</v>
      </c>
      <c r="D1304" s="2">
        <f>BILANCA!E301</f>
        <v>1414.01</v>
      </c>
      <c r="E1304" s="2">
        <v>0</v>
      </c>
      <c r="F1304" s="2">
        <v>0</v>
      </c>
      <c r="G1304" s="3">
        <f t="shared" si="38"/>
        <v>1543.2030599999998</v>
      </c>
      <c r="H1304" s="3">
        <f t="shared" si="41"/>
        <v>4.0000000000190994E-2</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475732.42</v>
      </c>
      <c r="D1305" s="2">
        <f>BILANCA!E302</f>
        <v>413202.16</v>
      </c>
      <c r="E1305" s="2">
        <v>0</v>
      </c>
      <c r="F1305" s="2">
        <v>0</v>
      </c>
      <c r="G1305" s="3">
        <f t="shared" si="38"/>
        <v>384130.33829999994</v>
      </c>
      <c r="H1305" s="3">
        <f t="shared" si="41"/>
        <v>0.57999999995809048</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1693281.4</v>
      </c>
      <c r="D1306" s="2">
        <f>BILANCA!E303</f>
        <v>5582877.5899999999</v>
      </c>
      <c r="E1306" s="2">
        <v>0</v>
      </c>
      <c r="F1306" s="2">
        <v>0</v>
      </c>
      <c r="G1306" s="3">
        <f t="shared" si="38"/>
        <v>3806274.8276799996</v>
      </c>
      <c r="H1306" s="3">
        <f t="shared" si="41"/>
        <v>0.81000000005587935</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987.27</v>
      </c>
      <c r="E1308" s="2">
        <v>0</v>
      </c>
      <c r="F1308" s="2">
        <v>0</v>
      </c>
      <c r="G1308" s="3">
        <f t="shared" ref="G1308:G1581" si="52">B1308/1000*C1308+B1308/500*D1308</f>
        <v>588.41291999999999</v>
      </c>
      <c r="H1308" s="3">
        <f t="shared" si="41"/>
        <v>0.26999999999998181</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1783.09</v>
      </c>
      <c r="D1309" s="2">
        <f>BILANCA!E306</f>
        <v>6075.33</v>
      </c>
      <c r="E1309" s="2">
        <v>0</v>
      </c>
      <c r="F1309" s="2">
        <v>0</v>
      </c>
      <c r="G1309" s="3">
        <f t="shared" si="52"/>
        <v>4166.1912499999999</v>
      </c>
      <c r="H1309" s="3">
        <f t="shared" si="41"/>
        <v>0.41999999999984539</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134077.84</v>
      </c>
      <c r="D1311" s="2">
        <f>BILANCA!E308</f>
        <v>186517.16</v>
      </c>
      <c r="E1311" s="2">
        <v>0</v>
      </c>
      <c r="F1311" s="2">
        <v>0</v>
      </c>
      <c r="G1311" s="3">
        <f t="shared" si="52"/>
        <v>152640.76016000001</v>
      </c>
      <c r="H1311" s="3">
        <f t="shared" si="41"/>
        <v>0.32000000000698492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123536.66</v>
      </c>
      <c r="D1312" s="2">
        <f>BILANCA!E309</f>
        <v>59198.62</v>
      </c>
      <c r="E1312" s="2">
        <v>0</v>
      </c>
      <c r="F1312" s="2">
        <v>0</v>
      </c>
      <c r="G1312" s="3">
        <f t="shared" si="52"/>
        <v>73064.037800000006</v>
      </c>
      <c r="H1312" s="3">
        <f t="shared" si="41"/>
        <v>0.7199999999938882</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193293.05</v>
      </c>
      <c r="D1314" s="2">
        <f>BILANCA!E311</f>
        <v>240152.33</v>
      </c>
      <c r="E1314" s="2">
        <v>0</v>
      </c>
      <c r="F1314" s="2">
        <v>0</v>
      </c>
      <c r="G1314" s="3">
        <f t="shared" si="52"/>
        <v>204773.70383999997</v>
      </c>
      <c r="H1314" s="3">
        <f t="shared" si="41"/>
        <v>0.37999999997555278</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2705.31</v>
      </c>
      <c r="E1317" s="2">
        <v>0</v>
      </c>
      <c r="F1317" s="2">
        <v>0</v>
      </c>
      <c r="G1317" s="3">
        <f t="shared" si="53"/>
        <v>1661.06034</v>
      </c>
      <c r="H1317" s="3">
        <f t="shared" si="54"/>
        <v>0.30999999999994543</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30536.7</v>
      </c>
      <c r="D1339" s="2">
        <f>BILANCA!E336</f>
        <v>89217.21</v>
      </c>
      <c r="E1339" s="2">
        <v>0</v>
      </c>
      <c r="F1339" s="2">
        <v>0</v>
      </c>
      <c r="G1339" s="3">
        <f t="shared" si="52"/>
        <v>68751.498480000009</v>
      </c>
      <c r="H1339" s="3">
        <f t="shared" si="41"/>
        <v>0.51000000000567525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2354543.58</v>
      </c>
      <c r="D1340" s="2">
        <f>BILANCA!E337</f>
        <v>6617934.3499999996</v>
      </c>
      <c r="E1340" s="2">
        <v>0</v>
      </c>
      <c r="F1340" s="2">
        <v>0</v>
      </c>
      <c r="G1340" s="3">
        <f t="shared" si="52"/>
        <v>5144836.0524000004</v>
      </c>
      <c r="H1340" s="3">
        <f t="shared" si="41"/>
        <v>0.76999999955296516</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59075.42</v>
      </c>
      <c r="D1341" s="2">
        <f>BILANCA!E338</f>
        <v>37890.800000000003</v>
      </c>
      <c r="E1341" s="2">
        <v>0</v>
      </c>
      <c r="F1341" s="2">
        <v>0</v>
      </c>
      <c r="G1341" s="3">
        <f t="shared" si="52"/>
        <v>44637.673620000001</v>
      </c>
      <c r="H1341" s="3">
        <f t="shared" si="41"/>
        <v>0.61999999999534339</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938313.69</v>
      </c>
      <c r="D1342" s="2">
        <f>BILANCA!E339</f>
        <v>2471262.27</v>
      </c>
      <c r="E1342" s="2">
        <v>0</v>
      </c>
      <c r="F1342" s="2">
        <v>0</v>
      </c>
      <c r="G1342" s="3">
        <f t="shared" si="52"/>
        <v>1952438.2923600001</v>
      </c>
      <c r="H1342" s="3">
        <f t="shared" si="41"/>
        <v>0.58000000007450581</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3031668.36</v>
      </c>
      <c r="D1346" s="2">
        <f>BILANCA!E343</f>
        <v>2598572.88</v>
      </c>
      <c r="E1346" s="2">
        <v>0</v>
      </c>
      <c r="F1346" s="2">
        <v>0</v>
      </c>
      <c r="G1346" s="3">
        <f t="shared" si="52"/>
        <v>2764881.5443200003</v>
      </c>
      <c r="H1346" s="3">
        <f t="shared" si="41"/>
        <v>0.47999999998137355</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303883.55</v>
      </c>
      <c r="D1347" s="2">
        <f>BILANCA!E344</f>
        <v>277603.09000000003</v>
      </c>
      <c r="E1347" s="2">
        <v>0</v>
      </c>
      <c r="F1347" s="2">
        <v>0</v>
      </c>
      <c r="G1347" s="3">
        <f t="shared" si="52"/>
        <v>289513.23901000002</v>
      </c>
      <c r="H1347" s="3">
        <f t="shared" si="41"/>
        <v>0.5400000000372529</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43932.34</v>
      </c>
      <c r="D1368" s="2">
        <f>BILANCA!E365</f>
        <v>1420.03</v>
      </c>
      <c r="E1368" s="2">
        <v>0</v>
      </c>
      <c r="F1368" s="2">
        <v>0</v>
      </c>
      <c r="G1368" s="3">
        <f t="shared" si="57"/>
        <v>16744.519199999999</v>
      </c>
      <c r="H1368" s="3">
        <f t="shared" si="58"/>
        <v>0.36999999999648026</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28712.61</v>
      </c>
      <c r="E1369" s="2">
        <v>0</v>
      </c>
      <c r="F1369" s="2">
        <v>0</v>
      </c>
      <c r="G1369" s="3">
        <f t="shared" si="57"/>
        <v>20615.653979999999</v>
      </c>
      <c r="H1369" s="3">
        <f t="shared" si="58"/>
        <v>0.38999999999941792</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19239.34</v>
      </c>
      <c r="D1370" s="2">
        <f>BILANCA!E367</f>
        <v>90141.38</v>
      </c>
      <c r="E1370" s="2">
        <v>0</v>
      </c>
      <c r="F1370" s="2">
        <v>0</v>
      </c>
      <c r="G1370" s="3">
        <f t="shared" si="57"/>
        <v>71827.956000000006</v>
      </c>
      <c r="H1370" s="3">
        <f t="shared" si="58"/>
        <v>0.72000000000480213</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147972.09</v>
      </c>
      <c r="E1373" s="2">
        <v>0</v>
      </c>
      <c r="F1373" s="2">
        <v>0</v>
      </c>
      <c r="G1373" s="3">
        <f t="shared" si="59"/>
        <v>107427.73733999999</v>
      </c>
      <c r="H1373" s="3">
        <f t="shared" si="60"/>
        <v>8.999999999650754E-2</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588328.95999999996</v>
      </c>
      <c r="E1374" s="2">
        <v>0</v>
      </c>
      <c r="F1374" s="2">
        <v>0</v>
      </c>
      <c r="G1374" s="3">
        <f t="shared" si="59"/>
        <v>428303.48287999997</v>
      </c>
      <c r="H1374" s="3">
        <f t="shared" si="60"/>
        <v>4.0000000037252903E-2</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4411.22</v>
      </c>
      <c r="E1382" s="2">
        <v>0</v>
      </c>
      <c r="F1382" s="2">
        <v>0</v>
      </c>
      <c r="G1382" s="3">
        <f t="shared" si="59"/>
        <v>3281.9476800000002</v>
      </c>
      <c r="H1382" s="3">
        <f t="shared" si="60"/>
        <v>0.22000000000025466</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5753.69</v>
      </c>
      <c r="D1383" s="2">
        <f>BILANCA!E380</f>
        <v>57213.27</v>
      </c>
      <c r="E1383" s="2">
        <v>0</v>
      </c>
      <c r="F1383" s="2">
        <v>0</v>
      </c>
      <c r="G1383" s="3">
        <f t="shared" si="59"/>
        <v>44827.225789999997</v>
      </c>
      <c r="H1383" s="3">
        <f t="shared" si="60"/>
        <v>0.57999999999719876</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263125.01</v>
      </c>
      <c r="E1384" s="2">
        <v>0</v>
      </c>
      <c r="F1384" s="2">
        <v>0</v>
      </c>
      <c r="G1384" s="3">
        <f t="shared" si="59"/>
        <v>196817.50748</v>
      </c>
      <c r="H1384" s="3">
        <f t="shared" si="60"/>
        <v>1.0000000009313226E-2</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19427.349999999999</v>
      </c>
      <c r="D1385" s="2">
        <f>BILANCA!E382</f>
        <v>34975</v>
      </c>
      <c r="E1385" s="2">
        <v>0</v>
      </c>
      <c r="F1385" s="2">
        <v>0</v>
      </c>
      <c r="G1385" s="3">
        <f t="shared" si="59"/>
        <v>33516.506249999999</v>
      </c>
      <c r="H1385" s="3">
        <f t="shared" si="60"/>
        <v>0.34999999999854481</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98469.24</v>
      </c>
      <c r="D1387" s="2">
        <f>BILANCA!E384</f>
        <v>25920.13</v>
      </c>
      <c r="E1387" s="2">
        <v>0</v>
      </c>
      <c r="F1387" s="2">
        <v>0</v>
      </c>
      <c r="G1387" s="3">
        <f t="shared" si="59"/>
        <v>56666.681500000006</v>
      </c>
      <c r="H1387" s="3">
        <f t="shared" si="60"/>
        <v>0.37000000000625732</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7552329.0300000003</v>
      </c>
      <c r="D1390" s="2">
        <f>BILANCA!E387</f>
        <v>7308234.46</v>
      </c>
      <c r="E1390" s="2">
        <v>0</v>
      </c>
      <c r="F1390" s="2">
        <v>0</v>
      </c>
      <c r="G1390" s="3">
        <f t="shared" ref="G1390:G1399" si="61">B1390/1000*C1390+B1390/500*D1390</f>
        <v>8424143.2210000008</v>
      </c>
      <c r="H1390" s="3">
        <f t="shared" ref="H1390:H1399" si="62">ABS(C1390-ROUND(C1390,0))+ABS(D1390-ROUND(D1390,0))</f>
        <v>0.49000000022351742</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163032.25</v>
      </c>
      <c r="D1392" s="2">
        <f>BILANCA!E389</f>
        <v>227943.27</v>
      </c>
      <c r="E1392" s="2">
        <v>0</v>
      </c>
      <c r="F1392" s="2">
        <v>0</v>
      </c>
      <c r="G1392" s="3">
        <f t="shared" si="61"/>
        <v>236426.97778000002</v>
      </c>
      <c r="H1392" s="3">
        <f t="shared" si="62"/>
        <v>0.51999999998952262</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5961254.2000000002</v>
      </c>
      <c r="D1394" s="2">
        <f>BILANCA!E391</f>
        <v>8129963.6399999997</v>
      </c>
      <c r="E1394" s="2">
        <v>0</v>
      </c>
      <c r="F1394" s="2">
        <v>0</v>
      </c>
      <c r="G1394" s="3">
        <f t="shared" si="61"/>
        <v>8532933.6883199997</v>
      </c>
      <c r="H1394" s="3">
        <f t="shared" si="62"/>
        <v>0.56000000052154064</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207097.63</v>
      </c>
      <c r="D1395" s="2">
        <f>BILANCA!E392</f>
        <v>175677.92</v>
      </c>
      <c r="E1395" s="2">
        <v>0</v>
      </c>
      <c r="F1395" s="2">
        <v>0</v>
      </c>
      <c r="G1395" s="3">
        <f t="shared" si="61"/>
        <v>215004.58595000001</v>
      </c>
      <c r="H1395" s="3">
        <f t="shared" si="62"/>
        <v>0.4499999999825377</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5421738.6500000004</v>
      </c>
      <c r="E1396" s="2">
        <v>0</v>
      </c>
      <c r="F1396" s="2">
        <v>0</v>
      </c>
      <c r="G1396" s="3">
        <f t="shared" si="61"/>
        <v>4185582.2378000002</v>
      </c>
      <c r="H1396" s="3">
        <f t="shared" si="62"/>
        <v>0.34999999962747097</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88531.42</v>
      </c>
      <c r="D1399" s="2">
        <f>BILANCA!E396</f>
        <v>25970642.800000001</v>
      </c>
      <c r="E1399" s="2">
        <v>0</v>
      </c>
      <c r="F1399" s="2">
        <v>0</v>
      </c>
      <c r="G1399" s="3">
        <f t="shared" si="61"/>
        <v>20239598.820780002</v>
      </c>
      <c r="H1399" s="3">
        <f t="shared" si="62"/>
        <v>0.61999999925319571</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137031.20000000001</v>
      </c>
      <c r="D1400" s="14">
        <f>BILANCA!E397</f>
        <v>3924470.08</v>
      </c>
      <c r="E1400" s="14">
        <v>0</v>
      </c>
      <c r="F1400" s="14">
        <v>0</v>
      </c>
      <c r="G1400" s="15">
        <f t="shared" si="52"/>
        <v>3114528.8304000003</v>
      </c>
      <c r="H1400" s="15">
        <f t="shared" si="41"/>
        <v>0.28000000008614734</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5509278.2599999998</v>
      </c>
      <c r="D1401" s="7">
        <f>'RAS-funkcijski'!E5</f>
        <v>7407658.6599999992</v>
      </c>
      <c r="E1401" s="7">
        <v>0</v>
      </c>
      <c r="F1401" s="7">
        <v>0</v>
      </c>
      <c r="G1401" s="8">
        <f t="shared" si="52"/>
        <v>20324.595579999997</v>
      </c>
      <c r="H1401" s="8">
        <f t="shared" si="41"/>
        <v>0.60000000055879354</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4100348.08</v>
      </c>
      <c r="D1402" s="2">
        <f>'RAS-funkcijski'!E6</f>
        <v>5613592.0099999998</v>
      </c>
      <c r="E1402" s="2">
        <v>0</v>
      </c>
      <c r="F1402" s="2">
        <v>0</v>
      </c>
      <c r="G1402" s="3">
        <f t="shared" si="52"/>
        <v>30655.064200000001</v>
      </c>
      <c r="H1402" s="3">
        <f t="shared" si="41"/>
        <v>8.9999999850988388E-2</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442796.15</v>
      </c>
      <c r="D1403" s="2">
        <f>'RAS-funkcijski'!E7</f>
        <v>1009948.83</v>
      </c>
      <c r="E1403" s="2">
        <v>0</v>
      </c>
      <c r="F1403" s="2">
        <v>0</v>
      </c>
      <c r="G1403" s="3">
        <f t="shared" si="52"/>
        <v>7388.0814300000002</v>
      </c>
      <c r="H1403" s="3">
        <f t="shared" si="41"/>
        <v>0.32000000006519258</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3657551.93</v>
      </c>
      <c r="D1404" s="2">
        <f>'RAS-funkcijski'!E8</f>
        <v>4603643.18</v>
      </c>
      <c r="E1404" s="2">
        <v>0</v>
      </c>
      <c r="F1404" s="2">
        <v>0</v>
      </c>
      <c r="G1404" s="3">
        <f t="shared" si="52"/>
        <v>51459.353159999999</v>
      </c>
      <c r="H1404" s="3">
        <f t="shared" si="41"/>
        <v>0.24999999953433871</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1318479.92</v>
      </c>
      <c r="D1409" s="2">
        <f>'RAS-funkcijski'!E13</f>
        <v>1707967.94</v>
      </c>
      <c r="E1409" s="2">
        <v>0</v>
      </c>
      <c r="F1409" s="2">
        <v>0</v>
      </c>
      <c r="G1409" s="3">
        <f t="shared" si="52"/>
        <v>42609.742199999993</v>
      </c>
      <c r="H1409" s="3">
        <f t="shared" si="41"/>
        <v>0.14000000013038516</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1318479.92</v>
      </c>
      <c r="D1412" s="2">
        <f>'RAS-funkcijski'!E16</f>
        <v>1707967.94</v>
      </c>
      <c r="E1412" s="2">
        <v>0</v>
      </c>
      <c r="F1412" s="2">
        <v>0</v>
      </c>
      <c r="G1412" s="3">
        <f t="shared" si="52"/>
        <v>56812.989599999994</v>
      </c>
      <c r="H1412" s="3">
        <f t="shared" si="41"/>
        <v>0.14000000013038516</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90450.26</v>
      </c>
      <c r="D1415" s="2">
        <f>'RAS-funkcijski'!E19</f>
        <v>86098.71</v>
      </c>
      <c r="E1415" s="2">
        <v>0</v>
      </c>
      <c r="F1415" s="2">
        <v>0</v>
      </c>
      <c r="G1415" s="3">
        <f t="shared" si="52"/>
        <v>3939.7151999999996</v>
      </c>
      <c r="H1415" s="3">
        <f t="shared" si="41"/>
        <v>0.54999999998835847</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303012.05</v>
      </c>
      <c r="D1424" s="2">
        <f>'RAS-funkcijski'!E28</f>
        <v>279492.24</v>
      </c>
      <c r="E1424" s="2">
        <v>0</v>
      </c>
      <c r="F1424" s="2">
        <v>0</v>
      </c>
      <c r="G1424" s="3">
        <f t="shared" si="52"/>
        <v>20687.916720000001</v>
      </c>
      <c r="H1424" s="3">
        <f t="shared" si="41"/>
        <v>0.28999999997904524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178354.62</v>
      </c>
      <c r="D1426" s="2">
        <f>'RAS-funkcijski'!E30</f>
        <v>221999.99</v>
      </c>
      <c r="E1426" s="2">
        <v>0</v>
      </c>
      <c r="F1426" s="2">
        <v>0</v>
      </c>
      <c r="G1426" s="3">
        <f t="shared" si="52"/>
        <v>16181.219599999999</v>
      </c>
      <c r="H1426" s="3">
        <f t="shared" si="41"/>
        <v>0.39000000001396984</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124657.43</v>
      </c>
      <c r="D1430" s="2">
        <f>'RAS-funkcijski'!E34</f>
        <v>57492.25</v>
      </c>
      <c r="E1430" s="2">
        <v>0</v>
      </c>
      <c r="F1430" s="2">
        <v>0</v>
      </c>
      <c r="G1430" s="3">
        <f t="shared" si="52"/>
        <v>7189.2578999999996</v>
      </c>
      <c r="H1430" s="3">
        <f t="shared" si="41"/>
        <v>0.67999999999301508</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5343936.6399999997</v>
      </c>
      <c r="D1431" s="2">
        <f>'RAS-funkcijski'!E35</f>
        <v>11663313.359999999</v>
      </c>
      <c r="E1431" s="2">
        <v>0</v>
      </c>
      <c r="F1431" s="2">
        <v>0</v>
      </c>
      <c r="G1431" s="3">
        <f t="shared" si="52"/>
        <v>888787.46415999997</v>
      </c>
      <c r="H1431" s="3">
        <f t="shared" si="41"/>
        <v>0.71999999973922968</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791052.21</v>
      </c>
      <c r="D1432" s="2">
        <f>'RAS-funkcijski'!E36</f>
        <v>895172.57</v>
      </c>
      <c r="E1432" s="2">
        <v>0</v>
      </c>
      <c r="F1432" s="2">
        <v>0</v>
      </c>
      <c r="G1432" s="3">
        <f t="shared" si="52"/>
        <v>82604.715199999991</v>
      </c>
      <c r="H1432" s="3">
        <f t="shared" si="41"/>
        <v>0.64000000001396984</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791052.21</v>
      </c>
      <c r="D1433" s="2">
        <f>'RAS-funkcijski'!E37</f>
        <v>895172.57</v>
      </c>
      <c r="E1433" s="2">
        <v>0</v>
      </c>
      <c r="F1433" s="2">
        <v>0</v>
      </c>
      <c r="G1433" s="3">
        <f t="shared" si="52"/>
        <v>85186.112550000005</v>
      </c>
      <c r="H1433" s="3">
        <f t="shared" si="41"/>
        <v>0.64000000001396984</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29853.010000000002</v>
      </c>
      <c r="D1435" s="2">
        <f>'RAS-funkcijski'!E39</f>
        <v>8691.4</v>
      </c>
      <c r="E1435" s="2">
        <v>0</v>
      </c>
      <c r="F1435" s="2">
        <v>0</v>
      </c>
      <c r="G1435" s="3">
        <f t="shared" si="52"/>
        <v>1653.2533500000004</v>
      </c>
      <c r="H1435" s="3">
        <f t="shared" si="41"/>
        <v>0.41000000000167347</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3512.07</v>
      </c>
      <c r="D1436" s="2">
        <f>'RAS-funkcijski'!E40</f>
        <v>0</v>
      </c>
      <c r="E1436" s="2">
        <v>0</v>
      </c>
      <c r="F1436" s="2">
        <v>0</v>
      </c>
      <c r="G1436" s="3">
        <f t="shared" si="52"/>
        <v>126.43451999999999</v>
      </c>
      <c r="H1436" s="3">
        <f t="shared" si="41"/>
        <v>7.0000000000163709E-2</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2654.46</v>
      </c>
      <c r="D1437" s="2">
        <f>'RAS-funkcijski'!E41</f>
        <v>2654.45</v>
      </c>
      <c r="E1437" s="2">
        <v>0</v>
      </c>
      <c r="F1437" s="2">
        <v>0</v>
      </c>
      <c r="G1437" s="3">
        <f t="shared" si="52"/>
        <v>294.64431999999999</v>
      </c>
      <c r="H1437" s="3">
        <f t="shared" si="41"/>
        <v>0.90999999999985448</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23686.48</v>
      </c>
      <c r="D1438" s="2">
        <f>'RAS-funkcijski'!E42</f>
        <v>6036.95</v>
      </c>
      <c r="E1438" s="2">
        <v>0</v>
      </c>
      <c r="F1438" s="2">
        <v>0</v>
      </c>
      <c r="G1438" s="3">
        <f t="shared" si="52"/>
        <v>1358.89444</v>
      </c>
      <c r="H1438" s="3">
        <f t="shared" si="41"/>
        <v>0.52999999999974534</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268156.42</v>
      </c>
      <c r="D1457" s="2">
        <f>'RAS-funkcijski'!E61</f>
        <v>4947347.2699999996</v>
      </c>
      <c r="E1457" s="2">
        <v>0</v>
      </c>
      <c r="F1457" s="2">
        <v>0</v>
      </c>
      <c r="G1457" s="3">
        <f t="shared" si="52"/>
        <v>579282.50471999997</v>
      </c>
      <c r="H1457" s="3">
        <f t="shared" si="63"/>
        <v>0.68999999953666702</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268156.42</v>
      </c>
      <c r="D1460" s="2">
        <f>'RAS-funkcijski'!E64</f>
        <v>4947347.2699999996</v>
      </c>
      <c r="E1460" s="2">
        <v>0</v>
      </c>
      <c r="F1460" s="2">
        <v>0</v>
      </c>
      <c r="G1460" s="3">
        <f t="shared" si="52"/>
        <v>609771.05759999994</v>
      </c>
      <c r="H1460" s="3">
        <f t="shared" si="63"/>
        <v>0.68999999953666702</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4254875</v>
      </c>
      <c r="D1470" s="2">
        <f>'RAS-funkcijski'!E74</f>
        <v>5812102.1200000001</v>
      </c>
      <c r="E1470" s="2">
        <v>0</v>
      </c>
      <c r="F1470" s="2">
        <v>0</v>
      </c>
      <c r="G1470" s="3">
        <f t="shared" si="52"/>
        <v>1111535.5468000001</v>
      </c>
      <c r="H1470" s="3">
        <f t="shared" si="63"/>
        <v>0.12000000011175871</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394721.05</v>
      </c>
      <c r="D1471" s="2">
        <f>'RAS-funkcijski'!E75</f>
        <v>537095.04</v>
      </c>
      <c r="E1471" s="2">
        <v>0</v>
      </c>
      <c r="F1471" s="2">
        <v>0</v>
      </c>
      <c r="G1471" s="3">
        <f t="shared" si="52"/>
        <v>104292.69022999999</v>
      </c>
      <c r="H1471" s="3">
        <f t="shared" si="63"/>
        <v>9.0000000025611371E-2</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207594.59</v>
      </c>
      <c r="D1473" s="2">
        <f>'RAS-funkcijski'!E77</f>
        <v>247600.28</v>
      </c>
      <c r="E1473" s="2">
        <v>0</v>
      </c>
      <c r="F1473" s="2">
        <v>0</v>
      </c>
      <c r="G1473" s="3">
        <f t="shared" si="52"/>
        <v>51304.04595</v>
      </c>
      <c r="H1473" s="3">
        <f t="shared" si="63"/>
        <v>0.69000000000232831</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187126.46</v>
      </c>
      <c r="D1477" s="2">
        <f>'RAS-funkcijski'!E81</f>
        <v>289494.76</v>
      </c>
      <c r="E1477" s="2">
        <v>0</v>
      </c>
      <c r="F1477" s="2">
        <v>0</v>
      </c>
      <c r="G1477" s="3">
        <f t="shared" si="52"/>
        <v>58990.930459999996</v>
      </c>
      <c r="H1477" s="3">
        <f t="shared" si="63"/>
        <v>0.6999999999825377</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890181.18</v>
      </c>
      <c r="D1478" s="2">
        <f>'RAS-funkcijski'!E82</f>
        <v>848815.91</v>
      </c>
      <c r="E1478" s="2">
        <v>0</v>
      </c>
      <c r="F1478" s="2">
        <v>0</v>
      </c>
      <c r="G1478" s="3">
        <f t="shared" si="52"/>
        <v>201849.41399999999</v>
      </c>
      <c r="H1478" s="3">
        <f t="shared" si="63"/>
        <v>0.27000000001862645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890181.18</v>
      </c>
      <c r="D1484" s="2">
        <f>'RAS-funkcijski'!E88</f>
        <v>848815.91</v>
      </c>
      <c r="E1484" s="2">
        <v>0</v>
      </c>
      <c r="F1484" s="2">
        <v>0</v>
      </c>
      <c r="G1484" s="3">
        <f t="shared" si="52"/>
        <v>217376.29200000002</v>
      </c>
      <c r="H1484" s="3">
        <f t="shared" si="63"/>
        <v>0.27000000001862645</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18853625.379999999</v>
      </c>
      <c r="D1485" s="2">
        <f>'RAS-funkcijski'!E89</f>
        <v>23123370.540000003</v>
      </c>
      <c r="E1485" s="2">
        <v>0</v>
      </c>
      <c r="F1485" s="2">
        <v>0</v>
      </c>
      <c r="G1485" s="3">
        <f t="shared" si="52"/>
        <v>5533531.149100001</v>
      </c>
      <c r="H1485" s="3">
        <f t="shared" si="63"/>
        <v>0.83999999612569809</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15489876.49</v>
      </c>
      <c r="D1490" s="2">
        <f>'RAS-funkcijski'!E94</f>
        <v>19138777.440000001</v>
      </c>
      <c r="E1490" s="2">
        <v>0</v>
      </c>
      <c r="F1490" s="2">
        <v>0</v>
      </c>
      <c r="G1490" s="3">
        <f t="shared" si="52"/>
        <v>4839068.8233000003</v>
      </c>
      <c r="H1490" s="3">
        <f t="shared" si="63"/>
        <v>0.93000000156462193</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15489876.49</v>
      </c>
      <c r="D1491" s="2">
        <f>'RAS-funkcijski'!E95</f>
        <v>19138777.440000001</v>
      </c>
      <c r="E1491" s="2">
        <v>0</v>
      </c>
      <c r="F1491" s="2">
        <v>0</v>
      </c>
      <c r="G1491" s="3">
        <f t="shared" si="52"/>
        <v>4892836.2546699997</v>
      </c>
      <c r="H1491" s="3">
        <f t="shared" si="63"/>
        <v>0.93000000156462193</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2945969.53</v>
      </c>
      <c r="D1500" s="2">
        <f>'RAS-funkcijski'!E104</f>
        <v>3380455.12</v>
      </c>
      <c r="E1500" s="2">
        <v>0</v>
      </c>
      <c r="F1500" s="2">
        <v>0</v>
      </c>
      <c r="G1500" s="3">
        <f t="shared" si="52"/>
        <v>970687.97700000007</v>
      </c>
      <c r="H1500" s="3">
        <f t="shared" si="63"/>
        <v>0.59000000031664968</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417779.36</v>
      </c>
      <c r="D1502" s="2">
        <f>'RAS-funkcijski'!E106</f>
        <v>604137.98</v>
      </c>
      <c r="E1502" s="2">
        <v>0</v>
      </c>
      <c r="F1502" s="2">
        <v>0</v>
      </c>
      <c r="G1502" s="3">
        <f t="shared" si="52"/>
        <v>165857.64263999998</v>
      </c>
      <c r="H1502" s="3">
        <f t="shared" si="63"/>
        <v>0.38000000000465661</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818322.64</v>
      </c>
      <c r="D1503" s="2">
        <f>'RAS-funkcijski'!E107</f>
        <v>940008.12</v>
      </c>
      <c r="E1503" s="2">
        <v>0</v>
      </c>
      <c r="F1503" s="2">
        <v>0</v>
      </c>
      <c r="G1503" s="3">
        <f t="shared" si="52"/>
        <v>277928.90463999996</v>
      </c>
      <c r="H1503" s="3">
        <f t="shared" si="63"/>
        <v>0.47999999998137355</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818322.64</v>
      </c>
      <c r="D1509" s="2">
        <f>'RAS-funkcijski'!E113</f>
        <v>940008.12</v>
      </c>
      <c r="E1509" s="2">
        <v>0</v>
      </c>
      <c r="F1509" s="2">
        <v>0</v>
      </c>
      <c r="G1509" s="3">
        <f t="shared" si="52"/>
        <v>294118.93792</v>
      </c>
      <c r="H1509" s="3">
        <f t="shared" si="63"/>
        <v>0.47999999998137355</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48322164.74000001</v>
      </c>
      <c r="D1510" s="2">
        <f>'RAS-funkcijski'!E114</f>
        <v>58673052.390000001</v>
      </c>
      <c r="E1510" s="2">
        <v>0</v>
      </c>
      <c r="F1510" s="2">
        <v>0</v>
      </c>
      <c r="G1510" s="3">
        <f t="shared" si="52"/>
        <v>18223509.647200003</v>
      </c>
      <c r="H1510" s="3">
        <f t="shared" si="63"/>
        <v>0.64999999105930328</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24733899.670000002</v>
      </c>
      <c r="D1511" s="2">
        <f>'RAS-funkcijski'!E115</f>
        <v>28262392.610000003</v>
      </c>
      <c r="E1511" s="2">
        <v>0</v>
      </c>
      <c r="F1511" s="2">
        <v>0</v>
      </c>
      <c r="G1511" s="3">
        <f t="shared" si="52"/>
        <v>9019714.0227899998</v>
      </c>
      <c r="H1511" s="3">
        <f t="shared" si="63"/>
        <v>0.71999999508261681</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24733899.670000002</v>
      </c>
      <c r="D1513" s="2">
        <f>'RAS-funkcijski'!E117</f>
        <v>28262392.610000003</v>
      </c>
      <c r="E1513" s="2">
        <v>0</v>
      </c>
      <c r="F1513" s="2">
        <v>0</v>
      </c>
      <c r="G1513" s="3">
        <f t="shared" si="52"/>
        <v>9182231.392570002</v>
      </c>
      <c r="H1513" s="3">
        <f t="shared" si="63"/>
        <v>0.71999999508261681</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21240521.449999999</v>
      </c>
      <c r="D1514" s="2">
        <f>'RAS-funkcijski'!E118</f>
        <v>25329086</v>
      </c>
      <c r="E1514" s="2">
        <v>0</v>
      </c>
      <c r="F1514" s="2">
        <v>0</v>
      </c>
      <c r="G1514" s="3">
        <f t="shared" si="52"/>
        <v>8196451.0532999998</v>
      </c>
      <c r="H1514" s="3">
        <f t="shared" si="63"/>
        <v>0.44999999925494194</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21240521.449999999</v>
      </c>
      <c r="D1516" s="2">
        <f>'RAS-funkcijski'!E120</f>
        <v>25329086</v>
      </c>
      <c r="E1516" s="2">
        <v>0</v>
      </c>
      <c r="F1516" s="2">
        <v>0</v>
      </c>
      <c r="G1516" s="3">
        <f t="shared" si="52"/>
        <v>8340248.440200001</v>
      </c>
      <c r="H1516" s="3">
        <f t="shared" si="63"/>
        <v>0.44999999925494194</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240167.95</v>
      </c>
      <c r="D1518" s="2">
        <f>'RAS-funkcijski'!E122</f>
        <v>330256.59999999998</v>
      </c>
      <c r="E1518" s="2">
        <v>0</v>
      </c>
      <c r="F1518" s="2">
        <v>0</v>
      </c>
      <c r="G1518" s="3">
        <f t="shared" si="52"/>
        <v>106280.37569999999</v>
      </c>
      <c r="H1518" s="3">
        <f t="shared" si="63"/>
        <v>0.45000000001164153</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240167.95</v>
      </c>
      <c r="D1519" s="2">
        <f>'RAS-funkcijski'!E123</f>
        <v>330256.59999999998</v>
      </c>
      <c r="E1519" s="2">
        <v>0</v>
      </c>
      <c r="F1519" s="2">
        <v>0</v>
      </c>
      <c r="G1519" s="3">
        <f t="shared" si="52"/>
        <v>107181.05684999999</v>
      </c>
      <c r="H1519" s="3">
        <f t="shared" si="63"/>
        <v>0.45000000001164153</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1609645.61</v>
      </c>
      <c r="D1522" s="2">
        <f>'RAS-funkcijski'!E126</f>
        <v>1721468.43</v>
      </c>
      <c r="E1522" s="2">
        <v>0</v>
      </c>
      <c r="F1522" s="2">
        <v>0</v>
      </c>
      <c r="G1522" s="3">
        <f t="shared" si="52"/>
        <v>616415.06134000001</v>
      </c>
      <c r="H1522" s="3">
        <f t="shared" si="63"/>
        <v>0.81999999983236194</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497930.06</v>
      </c>
      <c r="D1524" s="2">
        <f>'RAS-funkcijski'!E128</f>
        <v>3029848.75</v>
      </c>
      <c r="E1524" s="2">
        <v>0</v>
      </c>
      <c r="F1524" s="2">
        <v>0</v>
      </c>
      <c r="G1524" s="3">
        <f t="shared" si="52"/>
        <v>813145.81744000001</v>
      </c>
      <c r="H1524" s="3">
        <f t="shared" si="63"/>
        <v>0.30999999999767169</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3682180</v>
      </c>
      <c r="D1525" s="2">
        <f>'RAS-funkcijski'!E129</f>
        <v>5073151.3500000006</v>
      </c>
      <c r="E1525" s="2">
        <v>0</v>
      </c>
      <c r="F1525" s="2">
        <v>0</v>
      </c>
      <c r="G1525" s="3">
        <f t="shared" si="52"/>
        <v>1728560.3375000001</v>
      </c>
      <c r="H1525" s="3">
        <f t="shared" si="63"/>
        <v>0.35000000055879354</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3165426.87</v>
      </c>
      <c r="D1529" s="2">
        <f>'RAS-funkcijski'!E133</f>
        <v>4452098.9800000004</v>
      </c>
      <c r="E1529" s="2">
        <v>0</v>
      </c>
      <c r="F1529" s="2">
        <v>0</v>
      </c>
      <c r="G1529" s="3">
        <f t="shared" si="52"/>
        <v>1556981.6030700002</v>
      </c>
      <c r="H1529" s="3">
        <f t="shared" si="63"/>
        <v>0.14999999944120646</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501461.96</v>
      </c>
      <c r="D1534" s="2">
        <f>'RAS-funkcijski'!E138</f>
        <v>609148.64</v>
      </c>
      <c r="E1534" s="2">
        <v>0</v>
      </c>
      <c r="F1534" s="2">
        <v>0</v>
      </c>
      <c r="G1534" s="3">
        <f t="shared" si="52"/>
        <v>230447.73816000001</v>
      </c>
      <c r="H1534" s="3">
        <f t="shared" si="63"/>
        <v>0.3999999999650754</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12</v>
      </c>
      <c r="D1535" s="2">
        <f>'RAS-funkcijski'!E139</f>
        <v>0</v>
      </c>
      <c r="E1535" s="2">
        <v>0</v>
      </c>
      <c r="F1535" s="2">
        <v>0</v>
      </c>
      <c r="G1535" s="3">
        <f t="shared" si="52"/>
        <v>1.62</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15279.17</v>
      </c>
      <c r="D1536" s="2">
        <f>'RAS-funkcijski'!E140</f>
        <v>11903.73</v>
      </c>
      <c r="E1536" s="2">
        <v>0</v>
      </c>
      <c r="F1536" s="2">
        <v>0</v>
      </c>
      <c r="G1536" s="3">
        <f t="shared" si="52"/>
        <v>5315.7816800000001</v>
      </c>
      <c r="H1536" s="3">
        <f t="shared" si="63"/>
        <v>0.44000000000050932</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84117421.940000013</v>
      </c>
      <c r="D1537" s="14">
        <f>'RAS-funkcijski'!E141</f>
        <v>108545957.60999998</v>
      </c>
      <c r="E1537" s="14">
        <v>0</v>
      </c>
      <c r="F1537" s="14">
        <v>0</v>
      </c>
      <c r="G1537" s="15">
        <f t="shared" si="52"/>
        <v>41265679.190920003</v>
      </c>
      <c r="H1537" s="15">
        <f t="shared" si="63"/>
        <v>0.45000000298023224</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509957.46</v>
      </c>
      <c r="D1538" s="7">
        <f>'P-VRIO'!E5</f>
        <v>2262656.98</v>
      </c>
      <c r="E1538" s="7">
        <v>0</v>
      </c>
      <c r="F1538" s="7">
        <v>0</v>
      </c>
      <c r="G1538" s="8">
        <f t="shared" si="52"/>
        <v>5035.27142</v>
      </c>
      <c r="H1538" s="8">
        <f t="shared" si="63"/>
        <v>0.48000000003958121</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376511.52</v>
      </c>
      <c r="D1539" s="2">
        <f>'P-VRIO'!E6</f>
        <v>2012941</v>
      </c>
      <c r="E1539" s="2">
        <v>0</v>
      </c>
      <c r="F1539" s="2">
        <v>0</v>
      </c>
      <c r="G1539" s="3">
        <f t="shared" si="52"/>
        <v>8804.7870399999993</v>
      </c>
      <c r="H1539" s="3">
        <f t="shared" si="63"/>
        <v>0.47999999998137355</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376511.52</v>
      </c>
      <c r="D1540" s="2">
        <f>'P-VRIO'!E7</f>
        <v>2012941</v>
      </c>
      <c r="E1540" s="2">
        <v>0</v>
      </c>
      <c r="F1540" s="2">
        <v>0</v>
      </c>
      <c r="G1540" s="3">
        <f t="shared" si="52"/>
        <v>13207.180560000001</v>
      </c>
      <c r="H1540" s="3">
        <f t="shared" si="63"/>
        <v>0.47999999998137355</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214646.67</v>
      </c>
      <c r="D1541" s="2">
        <f>'P-VRIO'!E8</f>
        <v>622056.31999999995</v>
      </c>
      <c r="E1541" s="2">
        <v>0</v>
      </c>
      <c r="F1541" s="2">
        <v>0</v>
      </c>
      <c r="G1541" s="3">
        <f t="shared" si="52"/>
        <v>5835.0372399999997</v>
      </c>
      <c r="H1541" s="3">
        <f t="shared" si="63"/>
        <v>0.64999999993597157</v>
      </c>
      <c r="I1541" s="11">
        <f t="shared" ref="I1541:I1546" si="64">G1541*H1541</f>
        <v>3792.7742056263914</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146824.85</v>
      </c>
      <c r="D1542" s="2">
        <f>'P-VRIO'!E9</f>
        <v>1390884.68</v>
      </c>
      <c r="E1542" s="2">
        <v>0</v>
      </c>
      <c r="F1542" s="2">
        <v>0</v>
      </c>
      <c r="G1542" s="3">
        <f t="shared" si="52"/>
        <v>14642.97105</v>
      </c>
      <c r="H1542" s="3">
        <f t="shared" si="63"/>
        <v>0.47000000005937181</v>
      </c>
      <c r="I1542" s="11">
        <f t="shared" si="64"/>
        <v>6882.19639436938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15040</v>
      </c>
      <c r="D1545" s="2">
        <f>'P-VRIO'!E12</f>
        <v>0</v>
      </c>
      <c r="E1545" s="2">
        <v>0</v>
      </c>
      <c r="F1545" s="2">
        <v>0</v>
      </c>
      <c r="G1545" s="3">
        <f t="shared" si="52"/>
        <v>120.32000000000001</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133445.94</v>
      </c>
      <c r="D1555" s="2">
        <f>'P-VRIO'!E22</f>
        <v>249715.97999999998</v>
      </c>
      <c r="E1555" s="2">
        <v>0</v>
      </c>
      <c r="F1555" s="2">
        <v>0</v>
      </c>
      <c r="G1555" s="3">
        <f t="shared" si="52"/>
        <v>11391.802199999998</v>
      </c>
      <c r="H1555" s="3">
        <f t="shared" si="63"/>
        <v>8.0000000016298145E-2</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123676.78</v>
      </c>
      <c r="D1556" s="2">
        <f>'P-VRIO'!E23</f>
        <v>227508.66999999998</v>
      </c>
      <c r="E1556" s="2">
        <v>0</v>
      </c>
      <c r="F1556" s="2">
        <v>0</v>
      </c>
      <c r="G1556" s="3">
        <f t="shared" si="52"/>
        <v>10995.188279999998</v>
      </c>
      <c r="H1556" s="3">
        <f t="shared" si="63"/>
        <v>0.5500000000174623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36615.83</v>
      </c>
      <c r="D1557" s="2">
        <f>'P-VRIO'!E24</f>
        <v>27620.47</v>
      </c>
      <c r="E1557" s="2">
        <v>0</v>
      </c>
      <c r="F1557" s="2">
        <v>0</v>
      </c>
      <c r="G1557" s="3">
        <f t="shared" si="52"/>
        <v>1837.1354000000001</v>
      </c>
      <c r="H1557" s="3">
        <f t="shared" si="63"/>
        <v>0.63999999999941792</v>
      </c>
      <c r="I1557" s="11">
        <f t="shared" ref="I1557:I1562" si="66">G1557*H1557</f>
        <v>1175.7666559989307</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82864</v>
      </c>
      <c r="D1558" s="2">
        <f>'P-VRIO'!E25</f>
        <v>195065.96</v>
      </c>
      <c r="E1558" s="2">
        <v>0</v>
      </c>
      <c r="F1558" s="2">
        <v>0</v>
      </c>
      <c r="G1558" s="3">
        <f t="shared" si="52"/>
        <v>9932.9143199999999</v>
      </c>
      <c r="H1558" s="3">
        <f t="shared" si="63"/>
        <v>4.0000000008149073E-2</v>
      </c>
      <c r="I1558" s="11">
        <f t="shared" si="66"/>
        <v>397.31657288094402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3196.95</v>
      </c>
      <c r="D1560" s="2">
        <f>'P-VRIO'!E27</f>
        <v>0</v>
      </c>
      <c r="E1560" s="2">
        <v>0</v>
      </c>
      <c r="F1560" s="2">
        <v>0</v>
      </c>
      <c r="G1560" s="3">
        <f t="shared" si="52"/>
        <v>73.529849999999996</v>
      </c>
      <c r="H1560" s="3">
        <f t="shared" si="63"/>
        <v>5.0000000000181899E-2</v>
      </c>
      <c r="I1560" s="11">
        <f t="shared" si="66"/>
        <v>3.6764925000133748</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1000</v>
      </c>
      <c r="D1561" s="2">
        <f>'P-VRIO'!E28</f>
        <v>850</v>
      </c>
      <c r="E1561" s="2">
        <v>0</v>
      </c>
      <c r="F1561" s="2">
        <v>0</v>
      </c>
      <c r="G1561" s="3">
        <f t="shared" si="52"/>
        <v>64.800000000000011</v>
      </c>
      <c r="H1561" s="3">
        <f t="shared" si="63"/>
        <v>0</v>
      </c>
      <c r="I1561" s="11">
        <f t="shared" si="66"/>
        <v>0</v>
      </c>
      <c r="J1561" s="3">
        <f>IF(AND(Skriveni!C1561&lt;&gt;0,Skriveni!D1561&lt;&gt;0),1,0)</f>
        <v>1</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3972.24</v>
      </c>
      <c r="E1562" s="2">
        <v>0</v>
      </c>
      <c r="F1562" s="2">
        <v>0</v>
      </c>
      <c r="G1562" s="3">
        <f t="shared" si="52"/>
        <v>198.61199999999999</v>
      </c>
      <c r="H1562" s="3">
        <f t="shared" si="63"/>
        <v>0.23999999999978172</v>
      </c>
      <c r="I1562" s="11">
        <f t="shared" si="66"/>
        <v>47.666879999956649</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9769.16</v>
      </c>
      <c r="D1563" s="2">
        <f>'P-VRIO'!E30</f>
        <v>22207.31</v>
      </c>
      <c r="E1563" s="2">
        <v>0</v>
      </c>
      <c r="F1563" s="2">
        <v>0</v>
      </c>
      <c r="G1563" s="3">
        <f t="shared" si="52"/>
        <v>1408.77828</v>
      </c>
      <c r="H1563" s="3">
        <f t="shared" si="63"/>
        <v>0.47000000000116415</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21660</v>
      </c>
      <c r="E1568" s="2">
        <v>0</v>
      </c>
      <c r="F1568" s="2">
        <v>0</v>
      </c>
      <c r="G1568" s="3">
        <f t="shared" si="52"/>
        <v>1342.92</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9769.16</v>
      </c>
      <c r="D1569" s="2">
        <f>'P-VRIO'!E36</f>
        <v>547.30999999999995</v>
      </c>
      <c r="E1569" s="2">
        <v>0</v>
      </c>
      <c r="F1569" s="2">
        <v>0</v>
      </c>
      <c r="G1569" s="3">
        <f t="shared" si="52"/>
        <v>347.64095999999995</v>
      </c>
      <c r="H1569" s="3">
        <f t="shared" si="63"/>
        <v>0.46999999999979991</v>
      </c>
      <c r="I1569" s="11">
        <f t="shared" si="67"/>
        <v>163.39125119993042</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6764224.5599999996</v>
      </c>
      <c r="D1582" s="7"/>
      <c r="E1582" s="7">
        <v>0</v>
      </c>
      <c r="F1582" s="7">
        <v>0</v>
      </c>
      <c r="G1582" s="8">
        <f t="shared" ref="G1582:G1686" si="70">B1582/1000*C1582</f>
        <v>6764.2245599999997</v>
      </c>
      <c r="H1582" s="8">
        <f t="shared" ref="H1582:H1686" si="71">ABS(C1582-ROUND(C1582,0))</f>
        <v>0.44000000040978193</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112430351.66</v>
      </c>
      <c r="D1583" s="2">
        <v>0</v>
      </c>
      <c r="E1583" s="2">
        <v>0</v>
      </c>
      <c r="F1583" s="2">
        <v>0</v>
      </c>
      <c r="G1583" s="3">
        <f t="shared" si="70"/>
        <v>224860.70332</v>
      </c>
      <c r="H1583" s="3">
        <f t="shared" si="71"/>
        <v>0.34000000357627869</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255081.60000000001</v>
      </c>
      <c r="D1584" s="2">
        <v>0</v>
      </c>
      <c r="E1584" s="2">
        <v>0</v>
      </c>
      <c r="F1584" s="2">
        <v>0</v>
      </c>
      <c r="G1584" s="3">
        <f t="shared" si="70"/>
        <v>765.24480000000005</v>
      </c>
      <c r="H1584" s="3">
        <f t="shared" si="71"/>
        <v>0.39999999999417923</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95892866.74000001</v>
      </c>
      <c r="D1585" s="2">
        <v>0</v>
      </c>
      <c r="E1585" s="2">
        <v>0</v>
      </c>
      <c r="F1585" s="2">
        <v>0</v>
      </c>
      <c r="G1585" s="3">
        <f t="shared" si="70"/>
        <v>383571.46696000005</v>
      </c>
      <c r="H1585" s="3">
        <f t="shared" si="71"/>
        <v>0.25999999046325684</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65951489.100000001</v>
      </c>
      <c r="D1586" s="2">
        <v>0</v>
      </c>
      <c r="E1586" s="2">
        <v>0</v>
      </c>
      <c r="F1586" s="2">
        <v>0</v>
      </c>
      <c r="G1586" s="3">
        <f t="shared" si="70"/>
        <v>329757.44550000003</v>
      </c>
      <c r="H1586" s="3">
        <f t="shared" si="71"/>
        <v>0.10000000149011612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17290124.420000002</v>
      </c>
      <c r="D1587" s="2">
        <v>0</v>
      </c>
      <c r="E1587" s="2">
        <v>0</v>
      </c>
      <c r="F1587" s="2">
        <v>0</v>
      </c>
      <c r="G1587" s="3">
        <f t="shared" si="70"/>
        <v>103740.74652000002</v>
      </c>
      <c r="H1587" s="3">
        <f t="shared" si="71"/>
        <v>0.42000000178813934</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202704.56</v>
      </c>
      <c r="D1588" s="2">
        <v>0</v>
      </c>
      <c r="E1588" s="2">
        <v>0</v>
      </c>
      <c r="F1588" s="2">
        <v>0</v>
      </c>
      <c r="G1588" s="3">
        <f t="shared" si="70"/>
        <v>1418.93192</v>
      </c>
      <c r="H1588" s="3">
        <f t="shared" si="71"/>
        <v>0.44000000000232831</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4816341.75</v>
      </c>
      <c r="D1589" s="2">
        <v>0</v>
      </c>
      <c r="E1589" s="2">
        <v>0</v>
      </c>
      <c r="F1589" s="2">
        <v>0</v>
      </c>
      <c r="G1589" s="3">
        <f t="shared" si="70"/>
        <v>38530.734000000004</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2589323.87</v>
      </c>
      <c r="D1590" s="2">
        <v>0</v>
      </c>
      <c r="E1590" s="2">
        <v>0</v>
      </c>
      <c r="F1590" s="2">
        <v>0</v>
      </c>
      <c r="G1590" s="3">
        <f>B1590/1000*C1590</f>
        <v>23303.914829999998</v>
      </c>
      <c r="H1590" s="3">
        <f>ABS(C1590-ROUND(C1590,0))</f>
        <v>0.12999999988824129</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830566.1</v>
      </c>
      <c r="D1591" s="2">
        <v>0</v>
      </c>
      <c r="E1591" s="2">
        <v>0</v>
      </c>
      <c r="F1591" s="2">
        <v>0</v>
      </c>
      <c r="G1591" s="3">
        <f t="shared" si="70"/>
        <v>8305.6610000000001</v>
      </c>
      <c r="H1591" s="3">
        <f t="shared" si="71"/>
        <v>9.9999999976716936E-2</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2640391.87</v>
      </c>
      <c r="D1592" s="2">
        <v>0</v>
      </c>
      <c r="E1592" s="2">
        <v>0</v>
      </c>
      <c r="F1592" s="2">
        <v>0</v>
      </c>
      <c r="G1592" s="3">
        <f t="shared" si="70"/>
        <v>29044.310569999998</v>
      </c>
      <c r="H1592" s="3">
        <f t="shared" si="71"/>
        <v>0.12999999988824129</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1571925.07</v>
      </c>
      <c r="D1593" s="2">
        <v>0</v>
      </c>
      <c r="E1593" s="2">
        <v>0</v>
      </c>
      <c r="F1593" s="2">
        <v>0</v>
      </c>
      <c r="G1593" s="3">
        <f t="shared" si="70"/>
        <v>18863.100840000003</v>
      </c>
      <c r="H1593" s="3">
        <f t="shared" si="71"/>
        <v>7.000000006519258E-2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14051164.08</v>
      </c>
      <c r="D1594" s="2">
        <v>0</v>
      </c>
      <c r="E1594" s="2">
        <v>0</v>
      </c>
      <c r="F1594" s="2">
        <v>0</v>
      </c>
      <c r="G1594" s="3">
        <f t="shared" si="70"/>
        <v>182665.13303999999</v>
      </c>
      <c r="H1594" s="3">
        <f t="shared" si="71"/>
        <v>8.0000000074505806E-2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2231239.2400000002</v>
      </c>
      <c r="D1601" s="2">
        <v>0</v>
      </c>
      <c r="E1601" s="2">
        <v>0</v>
      </c>
      <c r="F1601" s="2">
        <v>0</v>
      </c>
      <c r="G1601" s="3">
        <f>B1601/1000*C1601</f>
        <v>44624.784800000009</v>
      </c>
      <c r="H1601" s="3">
        <f>ABS(C1601-ROUND(C1601,0))</f>
        <v>0.24000000022351742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106461499.15000001</v>
      </c>
      <c r="D1602" s="2">
        <v>0</v>
      </c>
      <c r="E1602" s="2">
        <v>0</v>
      </c>
      <c r="F1602" s="2">
        <v>0</v>
      </c>
      <c r="G1602" s="3">
        <f t="shared" si="70"/>
        <v>2235691.4821500001</v>
      </c>
      <c r="H1602" s="3">
        <f t="shared" si="71"/>
        <v>0.15000000596046448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215269.62</v>
      </c>
      <c r="D1603" s="2">
        <v>0</v>
      </c>
      <c r="E1603" s="2">
        <v>0</v>
      </c>
      <c r="F1603" s="2">
        <v>0</v>
      </c>
      <c r="G1603" s="3">
        <f t="shared" si="70"/>
        <v>4735.9316399999998</v>
      </c>
      <c r="H1603" s="3">
        <f t="shared" si="71"/>
        <v>0.38000000000465661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91637243.819999993</v>
      </c>
      <c r="D1604" s="2">
        <v>0</v>
      </c>
      <c r="E1604" s="2">
        <v>0</v>
      </c>
      <c r="F1604" s="2">
        <v>0</v>
      </c>
      <c r="G1604" s="3">
        <f t="shared" si="70"/>
        <v>2107656.6078599999</v>
      </c>
      <c r="H1604" s="3">
        <f t="shared" si="71"/>
        <v>0.18000000715255737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62037568.469999999</v>
      </c>
      <c r="D1605" s="2">
        <v>0</v>
      </c>
      <c r="E1605" s="2">
        <v>0</v>
      </c>
      <c r="F1605" s="2">
        <v>0</v>
      </c>
      <c r="G1605" s="3">
        <f t="shared" si="70"/>
        <v>1488901.64328</v>
      </c>
      <c r="H1605" s="3">
        <f t="shared" si="71"/>
        <v>0.4699999988079071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16787830.039999999</v>
      </c>
      <c r="D1606" s="2">
        <v>0</v>
      </c>
      <c r="E1606" s="2">
        <v>0</v>
      </c>
      <c r="F1606" s="2">
        <v>0</v>
      </c>
      <c r="G1606" s="3">
        <f t="shared" si="70"/>
        <v>419695.75099999999</v>
      </c>
      <c r="H1606" s="3">
        <f t="shared" si="71"/>
        <v>3.9999999105930328E-2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198291.92</v>
      </c>
      <c r="D1607" s="2">
        <v>0</v>
      </c>
      <c r="E1607" s="2">
        <v>0</v>
      </c>
      <c r="F1607" s="2">
        <v>0</v>
      </c>
      <c r="G1607" s="3">
        <f t="shared" si="70"/>
        <v>5155.5899200000003</v>
      </c>
      <c r="H1607" s="3">
        <f t="shared" si="71"/>
        <v>7.9999999987194315E-2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4753619.87</v>
      </c>
      <c r="D1608" s="2">
        <v>0</v>
      </c>
      <c r="E1608" s="2">
        <v>0</v>
      </c>
      <c r="F1608" s="2">
        <v>0</v>
      </c>
      <c r="G1608" s="3">
        <f t="shared" si="70"/>
        <v>128347.73649</v>
      </c>
      <c r="H1608" s="3">
        <f t="shared" si="71"/>
        <v>0.12999999988824129</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2586066.61</v>
      </c>
      <c r="D1609" s="2">
        <v>0</v>
      </c>
      <c r="E1609" s="2">
        <v>0</v>
      </c>
      <c r="F1609" s="2">
        <v>0</v>
      </c>
      <c r="G1609" s="3">
        <f>B1609/1000*C1609</f>
        <v>72409.865080000003</v>
      </c>
      <c r="H1609" s="3">
        <f>ABS(C1609-ROUND(C1609,0))</f>
        <v>0.39000000013038516</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783910.93</v>
      </c>
      <c r="D1610" s="2">
        <v>0</v>
      </c>
      <c r="E1610" s="2">
        <v>0</v>
      </c>
      <c r="F1610" s="2">
        <v>0</v>
      </c>
      <c r="G1610" s="3">
        <f t="shared" si="70"/>
        <v>22733.416970000002</v>
      </c>
      <c r="H1610" s="3">
        <f t="shared" si="71"/>
        <v>6.9999999948777258E-2</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2634866.02</v>
      </c>
      <c r="D1611" s="2">
        <v>0</v>
      </c>
      <c r="E1611" s="2">
        <v>0</v>
      </c>
      <c r="F1611" s="2">
        <v>0</v>
      </c>
      <c r="G1611" s="3">
        <f t="shared" si="70"/>
        <v>79045.980599999995</v>
      </c>
      <c r="H1611" s="3">
        <f t="shared" si="71"/>
        <v>2.0000000018626451E-2</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1855089.96</v>
      </c>
      <c r="D1612" s="2">
        <v>0</v>
      </c>
      <c r="E1612" s="2">
        <v>0</v>
      </c>
      <c r="F1612" s="2">
        <v>0</v>
      </c>
      <c r="G1612" s="3">
        <f t="shared" si="70"/>
        <v>57507.788759999996</v>
      </c>
      <c r="H1612" s="3">
        <f t="shared" si="71"/>
        <v>4.0000000037252903E-2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12539400.119999999</v>
      </c>
      <c r="D1613" s="2">
        <v>0</v>
      </c>
      <c r="E1613" s="2">
        <v>0</v>
      </c>
      <c r="F1613" s="2">
        <v>0</v>
      </c>
      <c r="G1613" s="3">
        <f t="shared" si="70"/>
        <v>401260.80384000001</v>
      </c>
      <c r="H1613" s="3">
        <f t="shared" si="71"/>
        <v>0.11999999918043613</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433095.48</v>
      </c>
      <c r="D1614" s="2">
        <v>0</v>
      </c>
      <c r="E1614" s="2">
        <v>0</v>
      </c>
      <c r="F1614" s="2">
        <v>0</v>
      </c>
      <c r="G1614" s="3">
        <f t="shared" si="70"/>
        <v>14292.15084</v>
      </c>
      <c r="H1614" s="3">
        <f t="shared" si="71"/>
        <v>0.47999999998137355</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433095.48</v>
      </c>
      <c r="D1618" s="2">
        <v>0</v>
      </c>
      <c r="E1618" s="2">
        <v>0</v>
      </c>
      <c r="F1618" s="2">
        <v>0</v>
      </c>
      <c r="G1618" s="3">
        <f t="shared" si="70"/>
        <v>16024.532759999998</v>
      </c>
      <c r="H1618" s="3">
        <f t="shared" si="71"/>
        <v>0.47999999998137355</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1636490.11</v>
      </c>
      <c r="D1620" s="2">
        <v>0</v>
      </c>
      <c r="E1620" s="2">
        <v>0</v>
      </c>
      <c r="F1620" s="2">
        <v>0</v>
      </c>
      <c r="G1620" s="3">
        <f>B1620/1000*C1620</f>
        <v>63823.114290000005</v>
      </c>
      <c r="H1620" s="3">
        <f>ABS(C1620-ROUND(C1620,0))</f>
        <v>0.11000000010244548</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12733077.069999993</v>
      </c>
      <c r="D1621" s="2">
        <v>0</v>
      </c>
      <c r="E1621" s="2">
        <v>0</v>
      </c>
      <c r="F1621" s="2">
        <v>0</v>
      </c>
      <c r="G1621" s="3">
        <f t="shared" si="70"/>
        <v>509323.08279999974</v>
      </c>
      <c r="H1621" s="3">
        <f t="shared" si="71"/>
        <v>6.9999992847442627E-2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21066.02</v>
      </c>
      <c r="D1622" s="2">
        <v>0</v>
      </c>
      <c r="E1622" s="2">
        <v>0</v>
      </c>
      <c r="F1622" s="2">
        <v>0</v>
      </c>
      <c r="G1622" s="3">
        <f t="shared" si="70"/>
        <v>863.70682000000011</v>
      </c>
      <c r="H1622" s="3">
        <f t="shared" si="71"/>
        <v>2.0000000000436557E-2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1224.68</v>
      </c>
      <c r="D1623" s="2">
        <v>0</v>
      </c>
      <c r="E1623" s="2">
        <v>0</v>
      </c>
      <c r="F1623" s="2">
        <v>0</v>
      </c>
      <c r="G1623" s="3">
        <f t="shared" si="70"/>
        <v>51.436560000000007</v>
      </c>
      <c r="H1623" s="3">
        <f t="shared" si="71"/>
        <v>0.31999999999993634</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234.57</v>
      </c>
      <c r="D1624" s="2">
        <v>0</v>
      </c>
      <c r="E1624" s="2">
        <v>0</v>
      </c>
      <c r="F1624" s="2">
        <v>0</v>
      </c>
      <c r="G1624" s="3">
        <f t="shared" si="70"/>
        <v>10.086509999999999</v>
      </c>
      <c r="H1624" s="3">
        <f t="shared" si="71"/>
        <v>0.43000000000000682</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990.11</v>
      </c>
      <c r="D1627" s="2">
        <v>0</v>
      </c>
      <c r="E1627" s="2">
        <v>0</v>
      </c>
      <c r="F1627" s="2">
        <v>0</v>
      </c>
      <c r="G1627" s="3">
        <f t="shared" si="70"/>
        <v>45.545059999999999</v>
      </c>
      <c r="H1627" s="3">
        <f t="shared" si="71"/>
        <v>0.11000000000001364</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11520.49</v>
      </c>
      <c r="D1628" s="2">
        <v>0</v>
      </c>
      <c r="E1628" s="2">
        <v>0</v>
      </c>
      <c r="F1628" s="2">
        <v>0</v>
      </c>
      <c r="G1628" s="3">
        <f t="shared" si="70"/>
        <v>541.46303</v>
      </c>
      <c r="H1628" s="3">
        <f t="shared" si="71"/>
        <v>0.48999999999978172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11520.49</v>
      </c>
      <c r="D1634" s="2">
        <v>0</v>
      </c>
      <c r="E1634" s="2">
        <v>0</v>
      </c>
      <c r="F1634" s="2">
        <v>0</v>
      </c>
      <c r="G1634" s="3">
        <f t="shared" si="70"/>
        <v>610.58596999999997</v>
      </c>
      <c r="H1634" s="3">
        <f t="shared" si="71"/>
        <v>0.48999999999978172</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11354.94</v>
      </c>
      <c r="D1635" s="2">
        <v>0</v>
      </c>
      <c r="E1635" s="2">
        <v>0</v>
      </c>
      <c r="F1635" s="2">
        <v>0</v>
      </c>
      <c r="G1635" s="3">
        <f t="shared" si="70"/>
        <v>613.16676000000007</v>
      </c>
      <c r="H1635" s="3">
        <f t="shared" si="71"/>
        <v>5.9999999999490683E-2</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165.55</v>
      </c>
      <c r="D1636" s="2">
        <v>0</v>
      </c>
      <c r="E1636" s="2">
        <v>0</v>
      </c>
      <c r="F1636" s="2">
        <v>0</v>
      </c>
      <c r="G1636" s="3">
        <f t="shared" si="70"/>
        <v>9.1052499999999998</v>
      </c>
      <c r="H1636" s="3">
        <f t="shared" si="71"/>
        <v>0.44999999999998863</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8320.85</v>
      </c>
      <c r="D1669" s="2">
        <v>0</v>
      </c>
      <c r="E1669" s="2">
        <v>0</v>
      </c>
      <c r="F1669" s="2">
        <v>0</v>
      </c>
      <c r="G1669" s="3">
        <f t="shared" si="70"/>
        <v>732.23479999999995</v>
      </c>
      <c r="H1669" s="3">
        <f t="shared" si="71"/>
        <v>0.1499999999996362</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8320.85</v>
      </c>
      <c r="D1673" s="2">
        <v>0</v>
      </c>
      <c r="E1673" s="2">
        <v>0</v>
      </c>
      <c r="F1673" s="2">
        <v>0</v>
      </c>
      <c r="G1673" s="3">
        <f t="shared" si="70"/>
        <v>765.51819999999998</v>
      </c>
      <c r="H1673" s="3">
        <f t="shared" si="71"/>
        <v>0.1499999999996362</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12712011.050000001</v>
      </c>
      <c r="D1681" s="2">
        <v>0</v>
      </c>
      <c r="E1681" s="2">
        <v>0</v>
      </c>
      <c r="F1681" s="2">
        <v>0</v>
      </c>
      <c r="G1681" s="3">
        <f t="shared" si="70"/>
        <v>1271201.1050000002</v>
      </c>
      <c r="H1681" s="3">
        <f t="shared" si="71"/>
        <v>5.000000074505806E-2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184470.14</v>
      </c>
      <c r="D1682" s="2">
        <v>0</v>
      </c>
      <c r="E1682" s="2">
        <v>0</v>
      </c>
      <c r="F1682" s="2">
        <v>0</v>
      </c>
      <c r="G1682" s="3">
        <f t="shared" si="70"/>
        <v>18631.484140000004</v>
      </c>
      <c r="H1682" s="3">
        <f t="shared" si="71"/>
        <v>0.14000000001396984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6379819.96</v>
      </c>
      <c r="D1683" s="2">
        <v>0</v>
      </c>
      <c r="E1683" s="2">
        <v>0</v>
      </c>
      <c r="F1683" s="2">
        <v>0</v>
      </c>
      <c r="G1683" s="3">
        <f t="shared" si="70"/>
        <v>650741.63591999991</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2500832.2200000002</v>
      </c>
      <c r="D1684" s="2">
        <v>0</v>
      </c>
      <c r="E1684" s="2">
        <v>0</v>
      </c>
      <c r="F1684" s="2">
        <v>0</v>
      </c>
      <c r="G1684" s="3">
        <f t="shared" si="70"/>
        <v>257585.71866000001</v>
      </c>
      <c r="H1684" s="3">
        <f t="shared" si="71"/>
        <v>0.22000000020489097</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3118291.81</v>
      </c>
      <c r="D1685" s="2">
        <v>0</v>
      </c>
      <c r="E1685" s="2">
        <v>0</v>
      </c>
      <c r="F1685" s="2">
        <v>0</v>
      </c>
      <c r="G1685" s="3">
        <f>B1685/1000*C1685</f>
        <v>324302.34823999996</v>
      </c>
      <c r="H1685" s="3">
        <f>ABS(C1685-ROUND(C1685,0))</f>
        <v>0.18999999994412065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528596.92000000004</v>
      </c>
      <c r="D1686" s="14">
        <v>0</v>
      </c>
      <c r="E1686" s="14">
        <v>0</v>
      </c>
      <c r="F1686" s="14">
        <v>0</v>
      </c>
      <c r="G1686" s="15">
        <f t="shared" si="70"/>
        <v>55502.676599999999</v>
      </c>
      <c r="H1686" s="15">
        <f t="shared" si="71"/>
        <v>7.9999999958090484E-2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2"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8" zoomScale="85" zoomScaleNormal="85" workbookViewId="0">
      <selection activeCell="C6" sqref="C6"/>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38" t="s">
        <v>1970</v>
      </c>
      <c r="B2" s="339"/>
      <c r="C2" s="339"/>
      <c r="D2" s="339"/>
      <c r="E2" s="339"/>
      <c r="F2" s="339"/>
      <c r="G2" s="339"/>
      <c r="H2" s="339"/>
      <c r="I2" s="339"/>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27669</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2.8">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c r="A17" s="346" t="s">
        <v>1977</v>
      </c>
      <c r="B17" s="365" t="str">
        <f>'PR-RAS'!B6</f>
        <v>PRIHODI POSLOVANJA (šifre 61+62+63+64+65+66+67+68)</v>
      </c>
      <c r="C17" s="361"/>
      <c r="D17" s="361"/>
      <c r="E17" s="361"/>
      <c r="F17" s="362"/>
      <c r="G17" s="28" t="str">
        <f>'PR-RAS'!C6</f>
        <v>6</v>
      </c>
      <c r="H17" s="275">
        <f>'PR-RAS'!D6</f>
        <v>86466165.100000009</v>
      </c>
      <c r="I17" s="275">
        <f>'PR-RAS'!E6</f>
        <v>98944869.74000001</v>
      </c>
      <c r="J17" s="5"/>
      <c r="K17" s="5"/>
      <c r="L17" s="5"/>
      <c r="M17" s="5"/>
      <c r="N17" s="5"/>
      <c r="O17" s="5"/>
      <c r="P17" s="5"/>
      <c r="Q17" s="5"/>
      <c r="R17" s="5"/>
      <c r="S17" s="5"/>
      <c r="T17" s="5"/>
      <c r="U17" s="5"/>
      <c r="V17" s="5"/>
      <c r="W17" s="5"/>
    </row>
    <row r="18" spans="1:23" ht="12.75" customHeight="1">
      <c r="A18" s="347"/>
      <c r="B18" s="354" t="str">
        <f>'PR-RAS'!B152</f>
        <v xml:space="preserve">RASHODI POSLOVANJA (šifre 31+32+34+35+36+37+38) </v>
      </c>
      <c r="C18" s="355"/>
      <c r="D18" s="355"/>
      <c r="E18" s="355"/>
      <c r="F18" s="356"/>
      <c r="G18" s="29" t="str">
        <f>'PR-RAS'!C152</f>
        <v>3</v>
      </c>
      <c r="H18" s="275">
        <f>'PR-RAS'!D152</f>
        <v>78442683.100000009</v>
      </c>
      <c r="I18" s="275">
        <f>'PR-RAS'!E152</f>
        <v>94115064.760000005</v>
      </c>
      <c r="J18" s="5"/>
      <c r="K18" s="5"/>
      <c r="L18" s="5"/>
      <c r="M18" s="5"/>
      <c r="N18" s="5"/>
      <c r="O18" s="5"/>
      <c r="P18" s="5"/>
      <c r="Q18" s="5"/>
      <c r="R18" s="5"/>
      <c r="S18" s="5"/>
      <c r="T18" s="5"/>
      <c r="U18" s="5"/>
      <c r="V18" s="5"/>
      <c r="W18" s="5"/>
    </row>
    <row r="19" spans="1:23" ht="12.75" customHeight="1">
      <c r="A19" s="347"/>
      <c r="B19" s="354" t="str">
        <f>'PR-RAS'!B649</f>
        <v>Višak prihoda i primitaka raspoloživ u sljedećem razdoblju (šifre X005 + '9221-9222' - Y005 - '9222-9221')</v>
      </c>
      <c r="C19" s="355"/>
      <c r="D19" s="355"/>
      <c r="E19" s="355"/>
      <c r="F19" s="356"/>
      <c r="G19" s="29" t="str">
        <f>'PR-RAS'!C649</f>
        <v>X006</v>
      </c>
      <c r="H19" s="275">
        <f>'PR-RAS'!D649</f>
        <v>12358336.84999999</v>
      </c>
      <c r="I19" s="275">
        <f>'PR-RAS'!E649</f>
        <v>2262000.8699999899</v>
      </c>
      <c r="J19" s="5"/>
      <c r="K19" s="5"/>
      <c r="L19" s="5"/>
      <c r="M19" s="5"/>
      <c r="N19" s="5"/>
      <c r="O19" s="5"/>
      <c r="P19" s="5"/>
      <c r="Q19" s="5"/>
      <c r="R19" s="5"/>
      <c r="S19" s="5"/>
      <c r="T19" s="5"/>
      <c r="U19" s="5"/>
      <c r="V19" s="5"/>
      <c r="W19" s="5"/>
    </row>
    <row r="20" spans="1:23" ht="12.75" customHeight="1">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c r="A22" s="346" t="s">
        <v>1980</v>
      </c>
      <c r="B22" s="365" t="str">
        <f>BILANCA!B7</f>
        <v>Nefinancijska imovina (šifre 01+02+03+04+05+06)</v>
      </c>
      <c r="C22" s="361"/>
      <c r="D22" s="361"/>
      <c r="E22" s="361"/>
      <c r="F22" s="362"/>
      <c r="G22" s="126" t="str">
        <f>BILANCA!C7</f>
        <v>B002</v>
      </c>
      <c r="H22" s="275">
        <f>BILANCA!D7</f>
        <v>75841462.620000005</v>
      </c>
      <c r="I22" s="275">
        <f>BILANCA!E7</f>
        <v>86774255.75</v>
      </c>
      <c r="J22" s="5"/>
      <c r="K22" s="5"/>
      <c r="L22" s="5"/>
      <c r="M22" s="5"/>
      <c r="N22" s="5"/>
      <c r="O22" s="5"/>
      <c r="P22" s="5"/>
      <c r="Q22" s="5"/>
      <c r="R22" s="5"/>
      <c r="S22" s="5"/>
      <c r="T22" s="5"/>
      <c r="U22" s="5"/>
      <c r="V22" s="5"/>
      <c r="W22" s="5"/>
    </row>
    <row r="23" spans="1:23" ht="12.75" customHeight="1">
      <c r="A23" s="347"/>
      <c r="B23" s="354" t="str">
        <f>BILANCA!B69</f>
        <v>Financijska imovina (šifre 11+12+13+14+15+16+17+19)</v>
      </c>
      <c r="C23" s="355"/>
      <c r="D23" s="355"/>
      <c r="E23" s="355"/>
      <c r="F23" s="356"/>
      <c r="G23" s="127" t="str">
        <f>BILANCA!C69</f>
        <v>1</v>
      </c>
      <c r="H23" s="275">
        <f>BILANCA!D69</f>
        <v>18716753.440000001</v>
      </c>
      <c r="I23" s="275">
        <f>BILANCA!E69</f>
        <v>18852236.390000001</v>
      </c>
      <c r="J23" s="5"/>
      <c r="K23" s="5"/>
      <c r="L23" s="5"/>
      <c r="M23" s="5"/>
      <c r="N23" s="5"/>
      <c r="O23" s="5"/>
      <c r="P23" s="5"/>
      <c r="Q23" s="5"/>
      <c r="R23" s="5"/>
      <c r="S23" s="5"/>
      <c r="T23" s="5"/>
      <c r="U23" s="5"/>
      <c r="V23" s="5"/>
      <c r="W23" s="5"/>
    </row>
    <row r="24" spans="1:23" ht="12.75" customHeight="1">
      <c r="A24" s="347"/>
      <c r="B24" s="354" t="str">
        <f>BILANCA!B177</f>
        <v xml:space="preserve">Obveze (šifre 23+24+25+26+27+29) </v>
      </c>
      <c r="C24" s="355"/>
      <c r="D24" s="355"/>
      <c r="E24" s="355"/>
      <c r="F24" s="356"/>
      <c r="G24" s="127" t="str">
        <f>BILANCA!C177</f>
        <v>2</v>
      </c>
      <c r="H24" s="275">
        <f>BILANCA!D177</f>
        <v>6497991.79</v>
      </c>
      <c r="I24" s="275">
        <f>BILANCA!E177</f>
        <v>12746749.229999999</v>
      </c>
      <c r="J24" s="5"/>
      <c r="K24" s="5"/>
      <c r="L24" s="5"/>
      <c r="M24" s="5"/>
      <c r="N24" s="5"/>
      <c r="O24" s="5"/>
      <c r="P24" s="5"/>
      <c r="Q24" s="5"/>
      <c r="R24" s="5"/>
      <c r="S24" s="5"/>
      <c r="T24" s="5"/>
      <c r="U24" s="5"/>
      <c r="V24" s="5"/>
      <c r="W24" s="5"/>
    </row>
    <row r="25" spans="1:23" ht="12.75" customHeight="1">
      <c r="A25" s="348"/>
      <c r="B25" s="357" t="str">
        <f>BILANCA!B251</f>
        <v>Vlastiti izvori (šifre 91 + 922 - 93 + 96 + 97)</v>
      </c>
      <c r="C25" s="358"/>
      <c r="D25" s="358"/>
      <c r="E25" s="358"/>
      <c r="F25" s="359"/>
      <c r="G25" s="128" t="str">
        <f>BILANCA!C251</f>
        <v>9</v>
      </c>
      <c r="H25" s="275">
        <f>BILANCA!D251</f>
        <v>88060224.270000011</v>
      </c>
      <c r="I25" s="275">
        <f>BILANCA!E251</f>
        <v>92879742.910000011</v>
      </c>
      <c r="J25" s="5"/>
      <c r="K25" s="5"/>
      <c r="L25" s="5"/>
      <c r="M25" s="5"/>
      <c r="N25" s="5"/>
      <c r="O25" s="5"/>
      <c r="P25" s="5"/>
      <c r="Q25" s="5"/>
      <c r="R25" s="5"/>
      <c r="S25" s="5"/>
      <c r="T25" s="5"/>
      <c r="U25" s="5"/>
      <c r="V25" s="5"/>
      <c r="W25" s="5"/>
    </row>
    <row r="26" spans="1:23" ht="48">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c r="A27" s="346" t="s">
        <v>1992</v>
      </c>
      <c r="B27" s="365" t="str">
        <f>'RAS-funkcijski'!B5</f>
        <v>Opće javne usluge (šifre 011+012+013+014 do 018)</v>
      </c>
      <c r="C27" s="361"/>
      <c r="D27" s="361"/>
      <c r="E27" s="361"/>
      <c r="F27" s="362"/>
      <c r="G27" s="126" t="str">
        <f>'RAS-funkcijski'!C5</f>
        <v>01</v>
      </c>
      <c r="H27" s="275">
        <f>'RAS-funkcijski'!D5</f>
        <v>5509278.2599999998</v>
      </c>
      <c r="I27" s="275">
        <f>'RAS-funkcijski'!E5</f>
        <v>7407658.6599999992</v>
      </c>
      <c r="J27" s="5"/>
      <c r="K27" s="5"/>
      <c r="L27" s="5"/>
      <c r="M27" s="5"/>
      <c r="N27" s="5"/>
      <c r="O27" s="5"/>
      <c r="P27" s="5"/>
      <c r="Q27" s="5"/>
      <c r="R27" s="5"/>
      <c r="S27" s="5"/>
      <c r="T27" s="5"/>
      <c r="U27" s="5"/>
      <c r="V27" s="5"/>
      <c r="W27" s="5"/>
    </row>
    <row r="28" spans="1:23" ht="12.75" customHeight="1">
      <c r="A28" s="347"/>
      <c r="B28" s="354" t="str">
        <f>'RAS-funkcijski'!B35</f>
        <v>Ekonomski poslovi (šifre 041+042+043+044+045+046+047+048+049)</v>
      </c>
      <c r="C28" s="355"/>
      <c r="D28" s="355"/>
      <c r="E28" s="355"/>
      <c r="F28" s="356"/>
      <c r="G28" s="127" t="str">
        <f>'RAS-funkcijski'!C35</f>
        <v>04</v>
      </c>
      <c r="H28" s="275">
        <f>'RAS-funkcijski'!D35</f>
        <v>5343936.6399999997</v>
      </c>
      <c r="I28" s="275">
        <f>'RAS-funkcijski'!E35</f>
        <v>11663313.359999999</v>
      </c>
      <c r="J28" s="5"/>
      <c r="K28" s="5"/>
      <c r="L28" s="5"/>
      <c r="M28" s="5"/>
      <c r="N28" s="5"/>
      <c r="O28" s="5"/>
      <c r="P28" s="5"/>
      <c r="Q28" s="5"/>
      <c r="R28" s="5"/>
      <c r="S28" s="5"/>
      <c r="T28" s="5"/>
      <c r="U28" s="5"/>
      <c r="V28" s="5"/>
      <c r="W28" s="5"/>
    </row>
    <row r="29" spans="1:23" ht="12.75" customHeight="1">
      <c r="A29" s="347"/>
      <c r="B29" s="354" t="str">
        <f>'RAS-funkcijski'!B88</f>
        <v>Rashodi vezani za stanovanje i kom. pogodnosti koji nisu drugdje svrstani</v>
      </c>
      <c r="C29" s="355"/>
      <c r="D29" s="355"/>
      <c r="E29" s="355"/>
      <c r="F29" s="356"/>
      <c r="G29" s="127" t="str">
        <f>'RAS-funkcijski'!C88</f>
        <v>066</v>
      </c>
      <c r="H29" s="275">
        <f>'RAS-funkcijski'!D88</f>
        <v>890181.18</v>
      </c>
      <c r="I29" s="275">
        <f>'RAS-funkcijski'!E88</f>
        <v>848815.91</v>
      </c>
      <c r="J29" s="5"/>
      <c r="K29" s="5"/>
      <c r="L29" s="5"/>
      <c r="M29" s="5"/>
      <c r="N29" s="5"/>
      <c r="O29" s="5"/>
      <c r="P29" s="5"/>
      <c r="Q29" s="5"/>
      <c r="R29" s="5"/>
      <c r="S29" s="5"/>
      <c r="T29" s="5"/>
      <c r="U29" s="5"/>
      <c r="V29" s="5"/>
      <c r="W29" s="5"/>
    </row>
    <row r="30" spans="1:23" ht="12.75" customHeight="1">
      <c r="A30" s="347"/>
      <c r="B30" s="354" t="str">
        <f>'RAS-funkcijski'!B114</f>
        <v>Obrazovanje (šifre 091+092+093+094+095+096+097+098)</v>
      </c>
      <c r="C30" s="355"/>
      <c r="D30" s="355"/>
      <c r="E30" s="355"/>
      <c r="F30" s="356"/>
      <c r="G30" s="127" t="str">
        <f>'RAS-funkcijski'!C114</f>
        <v>09</v>
      </c>
      <c r="H30" s="275">
        <f>'RAS-funkcijski'!D114</f>
        <v>48322164.74000001</v>
      </c>
      <c r="I30" s="275">
        <f>'RAS-funkcijski'!E114</f>
        <v>58673052.390000001</v>
      </c>
      <c r="J30" s="5"/>
      <c r="K30" s="5"/>
      <c r="L30" s="5"/>
      <c r="M30" s="5"/>
      <c r="N30" s="5"/>
      <c r="O30" s="5"/>
      <c r="P30" s="5"/>
      <c r="Q30" s="5"/>
      <c r="R30" s="5"/>
      <c r="S30" s="5"/>
      <c r="T30" s="5"/>
      <c r="U30" s="5"/>
      <c r="V30" s="5"/>
      <c r="W30" s="5"/>
    </row>
    <row r="31" spans="1:23" ht="12.75" customHeight="1">
      <c r="A31" s="348"/>
      <c r="B31" s="357" t="str">
        <f>'RAS-funkcijski'!B141</f>
        <v>Kontrolni zbroj (šifre 01+02+03+04+05+06+07+08+09+10)</v>
      </c>
      <c r="C31" s="358"/>
      <c r="D31" s="358"/>
      <c r="E31" s="358"/>
      <c r="F31" s="359"/>
      <c r="G31" s="128" t="str">
        <f>'RAS-funkcijski'!C141</f>
        <v>R1</v>
      </c>
      <c r="H31" s="275">
        <f>'RAS-funkcijski'!D141</f>
        <v>84117421.940000013</v>
      </c>
      <c r="I31" s="275">
        <f>'RAS-funkcijski'!E141</f>
        <v>108545957.60999998</v>
      </c>
      <c r="J31" s="5"/>
      <c r="K31" s="5"/>
      <c r="L31" s="5"/>
      <c r="M31" s="5"/>
      <c r="N31" s="5"/>
      <c r="O31" s="5"/>
      <c r="P31" s="5"/>
      <c r="Q31" s="5"/>
      <c r="R31" s="5"/>
      <c r="S31" s="5"/>
      <c r="T31" s="5"/>
      <c r="U31" s="5"/>
      <c r="V31" s="5"/>
      <c r="W31" s="5"/>
    </row>
    <row r="32" spans="1:23" ht="29.25" customHeight="1">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c r="A33" s="346" t="s">
        <v>1982</v>
      </c>
      <c r="B33" s="360" t="str">
        <f>'P-VRIO'!B5</f>
        <v>Promjene u vrijednosti i obujmu imovine (šifre 91511+91512)</v>
      </c>
      <c r="C33" s="361"/>
      <c r="D33" s="361"/>
      <c r="E33" s="361"/>
      <c r="F33" s="362"/>
      <c r="G33" s="126" t="str">
        <f>'P-VRIO'!C5</f>
        <v>9151</v>
      </c>
      <c r="H33" s="275">
        <f>'P-VRIO'!D5</f>
        <v>509957.46</v>
      </c>
      <c r="I33" s="275">
        <f>'P-VRIO'!E5</f>
        <v>2262656.98</v>
      </c>
      <c r="J33" s="5"/>
      <c r="K33" s="5"/>
      <c r="L33" s="5"/>
      <c r="M33" s="5"/>
      <c r="N33" s="5"/>
      <c r="O33" s="5"/>
      <c r="P33" s="5"/>
      <c r="Q33" s="5"/>
      <c r="R33" s="5"/>
      <c r="S33" s="5"/>
      <c r="T33" s="5"/>
      <c r="U33" s="5"/>
      <c r="V33" s="5"/>
      <c r="W33" s="5"/>
    </row>
    <row r="34" spans="1:23" ht="12.75" customHeight="1">
      <c r="A34" s="347"/>
      <c r="B34" s="363" t="str">
        <f>'P-VRIO'!B22</f>
        <v>Promjene u obujmu imovine (šifre P016+P023)</v>
      </c>
      <c r="C34" s="355"/>
      <c r="D34" s="355"/>
      <c r="E34" s="355"/>
      <c r="F34" s="356"/>
      <c r="G34" s="127" t="str">
        <f>'P-VRIO'!C22</f>
        <v>91512</v>
      </c>
      <c r="H34" s="275">
        <f>'P-VRIO'!D22</f>
        <v>133445.94</v>
      </c>
      <c r="I34" s="275">
        <f>'P-VRIO'!E22</f>
        <v>249715.97999999998</v>
      </c>
      <c r="J34" s="5"/>
      <c r="K34" s="5"/>
      <c r="L34" s="5"/>
      <c r="M34" s="5"/>
      <c r="N34" s="5"/>
      <c r="O34" s="5"/>
      <c r="P34" s="5"/>
      <c r="Q34" s="5"/>
      <c r="R34" s="5"/>
      <c r="S34" s="5"/>
      <c r="T34" s="5"/>
      <c r="U34" s="5"/>
      <c r="V34" s="5"/>
      <c r="W34" s="5"/>
    </row>
    <row r="35" spans="1:23" ht="12.75" customHeight="1">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c r="A38" s="346" t="s">
        <v>1983</v>
      </c>
      <c r="B38" s="365" t="str">
        <f>OBVEZE!B5</f>
        <v>Stanje obveza 1. siječnja (=stanju obveza iz Izvještaja o obvezama na 31. prosinca prethodne godine)</v>
      </c>
      <c r="C38" s="361"/>
      <c r="D38" s="361"/>
      <c r="E38" s="361"/>
      <c r="F38" s="362"/>
      <c r="G38" s="126" t="str">
        <f>OBVEZE!C5</f>
        <v>V001</v>
      </c>
      <c r="H38" s="275">
        <f>OBVEZE!D5</f>
        <v>6764224.5599999996</v>
      </c>
      <c r="I38" s="275" t="s">
        <v>1995</v>
      </c>
      <c r="J38" s="5"/>
      <c r="K38" s="5"/>
      <c r="L38" s="5"/>
      <c r="M38" s="5"/>
      <c r="N38" s="5"/>
      <c r="O38" s="5"/>
      <c r="P38" s="5"/>
      <c r="Q38" s="5"/>
      <c r="R38" s="5"/>
      <c r="S38" s="5"/>
      <c r="T38" s="5"/>
      <c r="U38" s="5"/>
      <c r="V38" s="5"/>
      <c r="W38" s="5"/>
    </row>
    <row r="39" spans="1:23" ht="12.75" customHeight="1">
      <c r="A39" s="347"/>
      <c r="B39" s="354" t="str">
        <f>OBVEZE!B44</f>
        <v>Stanje obveza na kraju izvještajnog razdoblja (šifre V001+V002-V004) i (šifre V007+V009)</v>
      </c>
      <c r="C39" s="355"/>
      <c r="D39" s="355"/>
      <c r="E39" s="355"/>
      <c r="F39" s="356"/>
      <c r="G39" s="127" t="str">
        <f>OBVEZE!C44</f>
        <v>V006</v>
      </c>
      <c r="H39" s="275" t="s">
        <v>1995</v>
      </c>
      <c r="I39" s="275">
        <f>OBVEZE!D44</f>
        <v>12733077.069999993</v>
      </c>
      <c r="J39" s="5"/>
      <c r="K39" s="5"/>
      <c r="L39" s="5"/>
      <c r="M39" s="5"/>
      <c r="N39" s="5"/>
      <c r="O39" s="5"/>
      <c r="P39" s="5"/>
      <c r="Q39" s="5"/>
      <c r="R39" s="5"/>
      <c r="S39" s="5"/>
      <c r="T39" s="5"/>
      <c r="U39" s="5"/>
      <c r="V39" s="5"/>
      <c r="W39" s="5"/>
    </row>
    <row r="40" spans="1:23" ht="12.75" customHeight="1">
      <c r="A40" s="347"/>
      <c r="B40" s="354" t="str">
        <f>OBVEZE!B45</f>
        <v>Stanje dospjelih obveza na kraju izvještajnog razdoblja (šifre V008+D23+D24 + 'D dio 25,26' + D27)</v>
      </c>
      <c r="C40" s="355"/>
      <c r="D40" s="355"/>
      <c r="E40" s="355"/>
      <c r="F40" s="356"/>
      <c r="G40" s="127" t="str">
        <f>OBVEZE!C45</f>
        <v>V007</v>
      </c>
      <c r="H40" s="275" t="s">
        <v>1995</v>
      </c>
      <c r="I40" s="275">
        <f>OBVEZE!D45</f>
        <v>21066.02</v>
      </c>
      <c r="J40" s="5"/>
      <c r="K40" s="5"/>
      <c r="L40" s="5"/>
      <c r="M40" s="5"/>
      <c r="N40" s="5"/>
      <c r="O40" s="5"/>
      <c r="P40" s="5"/>
      <c r="Q40" s="5"/>
      <c r="R40" s="5"/>
      <c r="S40" s="5"/>
      <c r="T40" s="5"/>
      <c r="U40" s="5"/>
      <c r="V40" s="5"/>
      <c r="W40" s="5"/>
    </row>
    <row r="41" spans="1:23" ht="12.75" customHeight="1">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12712011.050000001</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59" sqref="E659"/>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75" t="s">
        <v>6</v>
      </c>
      <c r="B2" s="376"/>
      <c r="C2" s="376"/>
      <c r="D2" s="376"/>
      <c r="E2" s="376"/>
      <c r="F2" s="376"/>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31" t="s">
        <v>14</v>
      </c>
      <c r="B5" s="328"/>
      <c r="C5" s="166"/>
      <c r="D5" s="52"/>
      <c r="E5" s="52"/>
      <c r="F5" s="44"/>
    </row>
    <row r="6" spans="1:24" ht="12.75" customHeight="1">
      <c r="A6" s="63">
        <v>6</v>
      </c>
      <c r="B6" s="220" t="s">
        <v>15</v>
      </c>
      <c r="C6" s="247" t="s">
        <v>16</v>
      </c>
      <c r="D6" s="60">
        <f>D7+D43+D49+D82+D106+D125+D134+D140</f>
        <v>86466165.100000009</v>
      </c>
      <c r="E6" s="60">
        <f>E7+E43+E49+E82+E106+E125+E134+E140</f>
        <v>98944869.74000001</v>
      </c>
      <c r="F6" s="45">
        <f t="shared" ref="F6:F132" si="0">IF(D6&lt;&gt;0,IF(E6/D6&gt;=100,"&gt;&gt;100",E6/D6*100),"-")</f>
        <v>114.43189324467913</v>
      </c>
    </row>
    <row r="7" spans="1:24" ht="12.75" customHeight="1">
      <c r="A7" s="63">
        <v>61</v>
      </c>
      <c r="B7" s="220" t="s">
        <v>17</v>
      </c>
      <c r="C7" s="247" t="s">
        <v>18</v>
      </c>
      <c r="D7" s="60">
        <f>D8+D17+D23+D29+D36+D39</f>
        <v>14625839.24</v>
      </c>
      <c r="E7" s="60">
        <f>E8+E17+E23+E29+E36+E39</f>
        <v>16875144.300000001</v>
      </c>
      <c r="F7" s="45">
        <f t="shared" si="0"/>
        <v>115.37898115171681</v>
      </c>
    </row>
    <row r="8" spans="1:24" ht="12.75" customHeight="1">
      <c r="A8" s="63">
        <v>611</v>
      </c>
      <c r="B8" s="220" t="s">
        <v>19</v>
      </c>
      <c r="C8" s="247" t="s">
        <v>20</v>
      </c>
      <c r="D8" s="60">
        <f>SUM(D9:D14)-D15-D16</f>
        <v>13849756.4</v>
      </c>
      <c r="E8" s="60">
        <f>SUM(E9:E14)-E15-E16</f>
        <v>16007340.160000002</v>
      </c>
      <c r="F8" s="45">
        <f t="shared" si="0"/>
        <v>115.57849609542592</v>
      </c>
    </row>
    <row r="9" spans="1:24" ht="12.75" customHeight="1">
      <c r="A9" s="63">
        <v>6111</v>
      </c>
      <c r="B9" s="65" t="s">
        <v>21</v>
      </c>
      <c r="C9" s="247" t="s">
        <v>22</v>
      </c>
      <c r="D9" s="194">
        <v>12581186.380000001</v>
      </c>
      <c r="E9" s="194">
        <v>14784375.470000001</v>
      </c>
      <c r="F9" s="45">
        <f t="shared" si="0"/>
        <v>117.51177530842682</v>
      </c>
    </row>
    <row r="10" spans="1:24" ht="12.75" customHeight="1">
      <c r="A10" s="63">
        <v>6112</v>
      </c>
      <c r="B10" s="65" t="s">
        <v>23</v>
      </c>
      <c r="C10" s="247" t="s">
        <v>24</v>
      </c>
      <c r="D10" s="194">
        <v>1160041.6000000001</v>
      </c>
      <c r="E10" s="194">
        <v>1270337.68</v>
      </c>
      <c r="F10" s="45">
        <f t="shared" si="0"/>
        <v>109.50794178415669</v>
      </c>
    </row>
    <row r="11" spans="1:24" ht="12.75" customHeight="1">
      <c r="A11" s="63">
        <v>6113</v>
      </c>
      <c r="B11" s="65" t="s">
        <v>25</v>
      </c>
      <c r="C11" s="247" t="s">
        <v>26</v>
      </c>
      <c r="D11" s="194">
        <v>434455.14</v>
      </c>
      <c r="E11" s="194">
        <v>415190.49</v>
      </c>
      <c r="F11" s="45">
        <f t="shared" si="0"/>
        <v>95.565790751146366</v>
      </c>
    </row>
    <row r="12" spans="1:24" ht="12.75" customHeight="1">
      <c r="A12" s="63">
        <v>6114</v>
      </c>
      <c r="B12" s="65" t="s">
        <v>27</v>
      </c>
      <c r="C12" s="247" t="s">
        <v>28</v>
      </c>
      <c r="D12" s="194">
        <v>826874.77</v>
      </c>
      <c r="E12" s="194">
        <v>1123504.25</v>
      </c>
      <c r="F12" s="45">
        <f t="shared" si="0"/>
        <v>135.87356765039522</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8855.26</v>
      </c>
      <c r="F14" s="45" t="str">
        <f t="shared" si="0"/>
        <v>-</v>
      </c>
    </row>
    <row r="15" spans="1:24" ht="12.75" customHeight="1">
      <c r="A15" s="63">
        <v>6117</v>
      </c>
      <c r="B15" s="220" t="s">
        <v>33</v>
      </c>
      <c r="C15" s="247" t="s">
        <v>34</v>
      </c>
      <c r="D15" s="194">
        <v>1152801.49</v>
      </c>
      <c r="E15" s="194">
        <v>1594922.99</v>
      </c>
      <c r="F15" s="45">
        <f t="shared" si="0"/>
        <v>138.35191954861196</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21290.68</v>
      </c>
      <c r="E23" s="60">
        <f t="shared" si="2"/>
        <v>54925.15</v>
      </c>
      <c r="F23" s="45">
        <f t="shared" si="0"/>
        <v>257.97743425761882</v>
      </c>
    </row>
    <row r="24" spans="1:6" ht="12.75" customHeight="1">
      <c r="A24" s="63">
        <v>6131</v>
      </c>
      <c r="B24" s="65" t="s">
        <v>51</v>
      </c>
      <c r="C24" s="247" t="s">
        <v>52</v>
      </c>
      <c r="D24" s="194">
        <v>0</v>
      </c>
      <c r="E24" s="194">
        <v>30082.560000000001</v>
      </c>
      <c r="F24" s="45" t="str">
        <f t="shared" si="0"/>
        <v>-</v>
      </c>
    </row>
    <row r="25" spans="1:6" ht="12.75" customHeight="1">
      <c r="A25" s="63">
        <v>6132</v>
      </c>
      <c r="B25" s="64" t="s">
        <v>53</v>
      </c>
      <c r="C25" s="247" t="s">
        <v>54</v>
      </c>
      <c r="D25" s="194">
        <v>21290.68</v>
      </c>
      <c r="E25" s="194">
        <v>24842.59</v>
      </c>
      <c r="F25" s="45">
        <f t="shared" si="0"/>
        <v>116.68293356529711</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754792.16</v>
      </c>
      <c r="E29" s="60">
        <f>SUM(E30:E35)</f>
        <v>812878.99</v>
      </c>
      <c r="F29" s="45">
        <f t="shared" si="0"/>
        <v>107.69573838710778</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748355.39</v>
      </c>
      <c r="E33" s="194">
        <v>807838.26</v>
      </c>
      <c r="F33" s="45">
        <f t="shared" si="0"/>
        <v>107.9484788637655</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6436.77</v>
      </c>
      <c r="E35" s="194">
        <v>5040.7299999999996</v>
      </c>
      <c r="F35" s="45">
        <f t="shared" si="0"/>
        <v>78.311482311780594</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2.8">
      <c r="A49" s="63">
        <v>63</v>
      </c>
      <c r="B49" s="65" t="s">
        <v>101</v>
      </c>
      <c r="C49" s="247" t="s">
        <v>102</v>
      </c>
      <c r="D49" s="60">
        <f>D50+D53+D58+D61+D64+D68+D71+D74+D77</f>
        <v>50071022.25</v>
      </c>
      <c r="E49" s="60">
        <f>E50+E53+E58+E61+E64+E68+E71+E74+E77</f>
        <v>58018313.70000001</v>
      </c>
      <c r="F49" s="45">
        <f t="shared" si="0"/>
        <v>115.87203754363135</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12">
      <c r="A53" s="63">
        <v>632</v>
      </c>
      <c r="B53" s="65" t="s">
        <v>109</v>
      </c>
      <c r="C53" s="247" t="s">
        <v>110</v>
      </c>
      <c r="D53" s="60">
        <f t="shared" ref="D53:E53" si="8">SUM(D54:D57)</f>
        <v>213209.22999999998</v>
      </c>
      <c r="E53" s="60">
        <f t="shared" si="8"/>
        <v>247323.3</v>
      </c>
      <c r="F53" s="45">
        <f t="shared" si="0"/>
        <v>116.00027822435268</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209659.74</v>
      </c>
      <c r="E56" s="194">
        <v>247323.3</v>
      </c>
      <c r="F56" s="45">
        <f t="shared" si="0"/>
        <v>117.96413560371677</v>
      </c>
    </row>
    <row r="57" spans="1:6" ht="12.75" customHeight="1">
      <c r="A57" s="63">
        <v>6324</v>
      </c>
      <c r="B57" s="65" t="s">
        <v>117</v>
      </c>
      <c r="C57" s="247" t="s">
        <v>118</v>
      </c>
      <c r="D57" s="194">
        <v>3549.49</v>
      </c>
      <c r="E57" s="194">
        <v>0</v>
      </c>
      <c r="F57" s="45">
        <f t="shared" si="0"/>
        <v>0</v>
      </c>
    </row>
    <row r="58" spans="1:6" ht="22.8">
      <c r="A58" s="63">
        <v>633</v>
      </c>
      <c r="B58" s="65" t="s">
        <v>119</v>
      </c>
      <c r="C58" s="247" t="s">
        <v>120</v>
      </c>
      <c r="D58" s="60">
        <f t="shared" ref="D58:E58" si="9">SUM(D59:D60)</f>
        <v>5641502.4799999995</v>
      </c>
      <c r="E58" s="60">
        <f t="shared" si="9"/>
        <v>7000956.0199999996</v>
      </c>
      <c r="F58" s="45">
        <f t="shared" si="0"/>
        <v>124.0973667000852</v>
      </c>
    </row>
    <row r="59" spans="1:6" ht="12">
      <c r="A59" s="63">
        <v>6331</v>
      </c>
      <c r="B59" s="65" t="s">
        <v>121</v>
      </c>
      <c r="C59" s="247" t="s">
        <v>122</v>
      </c>
      <c r="D59" s="194">
        <v>5290503.97</v>
      </c>
      <c r="E59" s="194">
        <v>4705205.41</v>
      </c>
      <c r="F59" s="45">
        <f t="shared" si="0"/>
        <v>88.936808982301926</v>
      </c>
    </row>
    <row r="60" spans="1:6" ht="12">
      <c r="A60" s="63">
        <v>6332</v>
      </c>
      <c r="B60" s="65" t="s">
        <v>123</v>
      </c>
      <c r="C60" s="247" t="s">
        <v>124</v>
      </c>
      <c r="D60" s="194">
        <v>350998.51</v>
      </c>
      <c r="E60" s="194">
        <v>2295750.61</v>
      </c>
      <c r="F60" s="45">
        <f t="shared" si="0"/>
        <v>654.0627793548183</v>
      </c>
    </row>
    <row r="61" spans="1:6" ht="12.75" customHeight="1">
      <c r="A61" s="63">
        <v>634</v>
      </c>
      <c r="B61" s="65" t="s">
        <v>125</v>
      </c>
      <c r="C61" s="247" t="s">
        <v>126</v>
      </c>
      <c r="D61" s="60">
        <f t="shared" ref="D61:E61" si="10">SUM(D62:D63)</f>
        <v>137676.13</v>
      </c>
      <c r="E61" s="60">
        <f t="shared" si="10"/>
        <v>25232.48</v>
      </c>
      <c r="F61" s="45">
        <f t="shared" si="0"/>
        <v>18.327418122516953</v>
      </c>
    </row>
    <row r="62" spans="1:6" ht="12.75" customHeight="1">
      <c r="A62" s="63">
        <v>6341</v>
      </c>
      <c r="B62" s="65" t="s">
        <v>127</v>
      </c>
      <c r="C62" s="247" t="s">
        <v>128</v>
      </c>
      <c r="D62" s="194">
        <v>136396.13</v>
      </c>
      <c r="E62" s="194">
        <v>25232.48</v>
      </c>
      <c r="F62" s="45">
        <f t="shared" si="0"/>
        <v>18.499410503802416</v>
      </c>
    </row>
    <row r="63" spans="1:6" ht="12.75" customHeight="1">
      <c r="A63" s="63">
        <v>6342</v>
      </c>
      <c r="B63" s="65" t="s">
        <v>129</v>
      </c>
      <c r="C63" s="247" t="s">
        <v>130</v>
      </c>
      <c r="D63" s="194">
        <v>1280</v>
      </c>
      <c r="E63" s="194">
        <v>0</v>
      </c>
      <c r="F63" s="45">
        <f t="shared" si="0"/>
        <v>0</v>
      </c>
    </row>
    <row r="64" spans="1:6" ht="22.8">
      <c r="A64" s="63">
        <v>635</v>
      </c>
      <c r="B64" s="65" t="s">
        <v>131</v>
      </c>
      <c r="C64" s="247" t="s">
        <v>132</v>
      </c>
      <c r="D64" s="60">
        <f>SUM(D65:D67)</f>
        <v>3415234.71</v>
      </c>
      <c r="E64" s="60">
        <f>SUM(E65:E67)</f>
        <v>4576935.07</v>
      </c>
      <c r="F64" s="45">
        <f t="shared" si="0"/>
        <v>134.01524224963151</v>
      </c>
    </row>
    <row r="65" spans="1:6" ht="12.75" customHeight="1">
      <c r="A65" s="63">
        <v>6351</v>
      </c>
      <c r="B65" s="65" t="s">
        <v>133</v>
      </c>
      <c r="C65" s="247" t="s">
        <v>134</v>
      </c>
      <c r="D65" s="194">
        <v>2406615.0299999998</v>
      </c>
      <c r="E65" s="194">
        <v>2538568.7599999998</v>
      </c>
      <c r="F65" s="45">
        <f t="shared" si="0"/>
        <v>105.4829596073785</v>
      </c>
    </row>
    <row r="66" spans="1:6" ht="12.75" customHeight="1">
      <c r="A66" s="63">
        <v>6352</v>
      </c>
      <c r="B66" s="64" t="s">
        <v>135</v>
      </c>
      <c r="C66" s="247" t="s">
        <v>136</v>
      </c>
      <c r="D66" s="194">
        <v>1008619.68</v>
      </c>
      <c r="E66" s="194">
        <v>927507.74</v>
      </c>
      <c r="F66" s="45">
        <f t="shared" si="0"/>
        <v>91.958124394320748</v>
      </c>
    </row>
    <row r="67" spans="1:6" ht="12.75" customHeight="1">
      <c r="A67" s="70" t="s">
        <v>137</v>
      </c>
      <c r="B67" s="65" t="s">
        <v>138</v>
      </c>
      <c r="C67" s="277" t="s">
        <v>137</v>
      </c>
      <c r="D67" s="192">
        <v>0</v>
      </c>
      <c r="E67" s="192">
        <v>1110858.57</v>
      </c>
      <c r="F67" s="71" t="str">
        <f t="shared" si="0"/>
        <v>-</v>
      </c>
    </row>
    <row r="68" spans="1:6" ht="22.8">
      <c r="A68" s="63" t="s">
        <v>139</v>
      </c>
      <c r="B68" s="183" t="s">
        <v>140</v>
      </c>
      <c r="C68" s="247" t="s">
        <v>139</v>
      </c>
      <c r="D68" s="60">
        <f t="shared" ref="D68:E68" si="11">SUM(D69:D70)</f>
        <v>38203246.490000002</v>
      </c>
      <c r="E68" s="60">
        <f t="shared" si="11"/>
        <v>41515025.590000004</v>
      </c>
      <c r="F68" s="45">
        <f t="shared" si="0"/>
        <v>108.66884205997226</v>
      </c>
    </row>
    <row r="69" spans="1:6" ht="12.75" customHeight="1">
      <c r="A69" s="63" t="s">
        <v>141</v>
      </c>
      <c r="B69" s="64" t="s">
        <v>142</v>
      </c>
      <c r="C69" s="247" t="s">
        <v>141</v>
      </c>
      <c r="D69" s="194">
        <v>37297399.630000003</v>
      </c>
      <c r="E69" s="194">
        <v>41237380.670000002</v>
      </c>
      <c r="F69" s="45">
        <f t="shared" si="0"/>
        <v>110.56368829753723</v>
      </c>
    </row>
    <row r="70" spans="1:6" ht="12">
      <c r="A70" s="63" t="s">
        <v>143</v>
      </c>
      <c r="B70" s="64" t="s">
        <v>144</v>
      </c>
      <c r="C70" s="247" t="s">
        <v>143</v>
      </c>
      <c r="D70" s="194">
        <v>905846.86</v>
      </c>
      <c r="E70" s="194">
        <v>277644.92</v>
      </c>
      <c r="F70" s="45">
        <f t="shared" si="0"/>
        <v>30.650315440735753</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v>0</v>
      </c>
      <c r="F72" s="45" t="str">
        <f t="shared" si="0"/>
        <v>-</v>
      </c>
    </row>
    <row r="73" spans="1:6" ht="22.8">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2460153.21</v>
      </c>
      <c r="E74" s="60">
        <f t="shared" si="13"/>
        <v>4652841.24</v>
      </c>
      <c r="F74" s="45">
        <f t="shared" si="0"/>
        <v>189.1281088140035</v>
      </c>
    </row>
    <row r="75" spans="1:6" ht="12.75" customHeight="1">
      <c r="A75" s="63" t="s">
        <v>153</v>
      </c>
      <c r="B75" s="65" t="s">
        <v>154</v>
      </c>
      <c r="C75" s="247" t="s">
        <v>153</v>
      </c>
      <c r="D75" s="194">
        <v>2352023.56</v>
      </c>
      <c r="E75" s="194">
        <v>2490634.35</v>
      </c>
      <c r="F75" s="45">
        <f t="shared" si="0"/>
        <v>105.89325686856641</v>
      </c>
    </row>
    <row r="76" spans="1:6" ht="12.75" customHeight="1">
      <c r="A76" s="63" t="s">
        <v>155</v>
      </c>
      <c r="B76" s="65" t="s">
        <v>156</v>
      </c>
      <c r="C76" s="247" t="s">
        <v>155</v>
      </c>
      <c r="D76" s="194">
        <v>108129.65</v>
      </c>
      <c r="E76" s="194">
        <v>2162206.89</v>
      </c>
      <c r="F76" s="45">
        <f t="shared" si="0"/>
        <v>1999.6429194027726</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2.8">
      <c r="A80" s="63">
        <v>6393</v>
      </c>
      <c r="B80" s="64" t="s">
        <v>163</v>
      </c>
      <c r="C80" s="247" t="s">
        <v>164</v>
      </c>
      <c r="D80" s="194">
        <v>0</v>
      </c>
      <c r="E80" s="194">
        <v>0</v>
      </c>
      <c r="F80" s="45" t="str">
        <f t="shared" si="0"/>
        <v>-</v>
      </c>
    </row>
    <row r="81" spans="1:6" ht="22.8">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2722517.6099999994</v>
      </c>
      <c r="E82" s="60">
        <f t="shared" si="15"/>
        <v>2653450.13</v>
      </c>
      <c r="F82" s="45">
        <f t="shared" si="0"/>
        <v>97.463102543531406</v>
      </c>
    </row>
    <row r="83" spans="1:6" ht="12.75" customHeight="1">
      <c r="A83" s="63">
        <v>641</v>
      </c>
      <c r="B83" s="64" t="s">
        <v>169</v>
      </c>
      <c r="C83" s="247" t="s">
        <v>170</v>
      </c>
      <c r="D83" s="60">
        <f t="shared" ref="D83:E83" si="16">SUM(D84:D90)</f>
        <v>41729.550000000003</v>
      </c>
      <c r="E83" s="60">
        <f t="shared" si="16"/>
        <v>43057.64</v>
      </c>
      <c r="F83" s="45">
        <f t="shared" si="0"/>
        <v>103.18261280076109</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1498.55</v>
      </c>
      <c r="E85" s="194">
        <v>1484.2</v>
      </c>
      <c r="F85" s="45">
        <f t="shared" si="0"/>
        <v>99.042407660738718</v>
      </c>
    </row>
    <row r="86" spans="1:6" ht="12.75" customHeight="1">
      <c r="A86" s="63">
        <v>6414</v>
      </c>
      <c r="B86" s="64" t="s">
        <v>175</v>
      </c>
      <c r="C86" s="247" t="s">
        <v>176</v>
      </c>
      <c r="D86" s="194">
        <v>0</v>
      </c>
      <c r="E86" s="194">
        <v>1502.84</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40231</v>
      </c>
      <c r="E88" s="194">
        <v>40070.6</v>
      </c>
      <c r="F88" s="45">
        <f t="shared" si="0"/>
        <v>99.601302478188458</v>
      </c>
    </row>
    <row r="89" spans="1:6" ht="22.8">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2680788.0599999996</v>
      </c>
      <c r="E91" s="60">
        <f t="shared" si="17"/>
        <v>2610392.4899999998</v>
      </c>
      <c r="F91" s="45">
        <f t="shared" si="0"/>
        <v>97.374071786935673</v>
      </c>
    </row>
    <row r="92" spans="1:6" ht="12.75" customHeight="1">
      <c r="A92" s="63">
        <v>6421</v>
      </c>
      <c r="B92" s="64" t="s">
        <v>187</v>
      </c>
      <c r="C92" s="247" t="s">
        <v>188</v>
      </c>
      <c r="D92" s="194">
        <v>162994.23999999999</v>
      </c>
      <c r="E92" s="194">
        <v>221285.77</v>
      </c>
      <c r="F92" s="45">
        <f t="shared" si="0"/>
        <v>135.76293861672656</v>
      </c>
    </row>
    <row r="93" spans="1:6" ht="12.75" customHeight="1">
      <c r="A93" s="63">
        <v>6422</v>
      </c>
      <c r="B93" s="64" t="s">
        <v>189</v>
      </c>
      <c r="C93" s="247" t="s">
        <v>190</v>
      </c>
      <c r="D93" s="194">
        <v>63876.03</v>
      </c>
      <c r="E93" s="194">
        <v>57701.01</v>
      </c>
      <c r="F93" s="45">
        <f t="shared" si="0"/>
        <v>90.332805592332534</v>
      </c>
    </row>
    <row r="94" spans="1:6" ht="12.75" customHeight="1">
      <c r="A94" s="63">
        <v>6423</v>
      </c>
      <c r="B94" s="64" t="s">
        <v>191</v>
      </c>
      <c r="C94" s="247" t="s">
        <v>192</v>
      </c>
      <c r="D94" s="194">
        <v>2443845.0299999998</v>
      </c>
      <c r="E94" s="194">
        <v>2327872.44</v>
      </c>
      <c r="F94" s="45">
        <f t="shared" si="0"/>
        <v>95.254503105706348</v>
      </c>
    </row>
    <row r="95" spans="1:6" ht="12.75" customHeight="1">
      <c r="A95" s="63">
        <v>6424</v>
      </c>
      <c r="B95" s="64" t="s">
        <v>193</v>
      </c>
      <c r="C95" s="247" t="s">
        <v>194</v>
      </c>
      <c r="D95" s="194">
        <v>0</v>
      </c>
      <c r="E95" s="194">
        <v>0</v>
      </c>
      <c r="F95" s="45" t="str">
        <f t="shared" si="0"/>
        <v>-</v>
      </c>
    </row>
    <row r="96" spans="1:6" ht="12">
      <c r="A96" s="63" t="s">
        <v>195</v>
      </c>
      <c r="B96" s="65" t="s">
        <v>196</v>
      </c>
      <c r="C96" s="247" t="s">
        <v>195</v>
      </c>
      <c r="D96" s="194">
        <v>0</v>
      </c>
      <c r="E96" s="194">
        <v>0</v>
      </c>
      <c r="F96" s="45" t="str">
        <f t="shared" si="0"/>
        <v>-</v>
      </c>
    </row>
    <row r="97" spans="1:6" ht="12.75" customHeight="1">
      <c r="A97" s="63">
        <v>6429</v>
      </c>
      <c r="B97" s="65" t="s">
        <v>197</v>
      </c>
      <c r="C97" s="247" t="s">
        <v>198</v>
      </c>
      <c r="D97" s="194">
        <v>10072.76</v>
      </c>
      <c r="E97" s="194">
        <v>3533.27</v>
      </c>
      <c r="F97" s="45">
        <f t="shared" si="0"/>
        <v>35.077476282568028</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v>0</v>
      </c>
      <c r="F99" s="45" t="str">
        <f t="shared" si="0"/>
        <v>-</v>
      </c>
    </row>
    <row r="100" spans="1:6" ht="22.8">
      <c r="A100" s="63">
        <v>6432</v>
      </c>
      <c r="B100" s="182" t="s">
        <v>203</v>
      </c>
      <c r="C100" s="247" t="s">
        <v>204</v>
      </c>
      <c r="D100" s="194">
        <v>0</v>
      </c>
      <c r="E100" s="194">
        <v>0</v>
      </c>
      <c r="F100" s="45" t="str">
        <f t="shared" si="0"/>
        <v>-</v>
      </c>
    </row>
    <row r="101" spans="1:6" ht="22.8">
      <c r="A101" s="63">
        <v>6433</v>
      </c>
      <c r="B101" s="182" t="s">
        <v>205</v>
      </c>
      <c r="C101" s="247" t="s">
        <v>206</v>
      </c>
      <c r="D101" s="194">
        <v>0</v>
      </c>
      <c r="E101" s="194">
        <v>0</v>
      </c>
      <c r="F101" s="45" t="str">
        <f t="shared" si="0"/>
        <v>-</v>
      </c>
    </row>
    <row r="102" spans="1:6" ht="12">
      <c r="A102" s="63">
        <v>6434</v>
      </c>
      <c r="B102" s="65" t="s">
        <v>207</v>
      </c>
      <c r="C102" s="247" t="s">
        <v>208</v>
      </c>
      <c r="D102" s="194">
        <v>0</v>
      </c>
      <c r="E102" s="194">
        <v>0</v>
      </c>
      <c r="F102" s="45" t="str">
        <f t="shared" si="0"/>
        <v>-</v>
      </c>
    </row>
    <row r="103" spans="1:6" ht="22.8">
      <c r="A103" s="63">
        <v>6435</v>
      </c>
      <c r="B103" s="182" t="s">
        <v>209</v>
      </c>
      <c r="C103" s="247" t="s">
        <v>210</v>
      </c>
      <c r="D103" s="194">
        <v>0</v>
      </c>
      <c r="E103" s="194">
        <v>0</v>
      </c>
      <c r="F103" s="45" t="str">
        <f t="shared" si="0"/>
        <v>-</v>
      </c>
    </row>
    <row r="104" spans="1:6" ht="22.8">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2.8">
      <c r="A106" s="63">
        <v>65</v>
      </c>
      <c r="B106" s="220" t="s">
        <v>215</v>
      </c>
      <c r="C106" s="247" t="s">
        <v>216</v>
      </c>
      <c r="D106" s="60">
        <f>D107+D112+D120+D124</f>
        <v>3316689.36</v>
      </c>
      <c r="E106" s="60">
        <f>E107+E112+E120+E124</f>
        <v>3367334.97</v>
      </c>
      <c r="F106" s="45">
        <f t="shared" si="0"/>
        <v>101.52699286857543</v>
      </c>
    </row>
    <row r="107" spans="1:6" ht="12.75" customHeight="1">
      <c r="A107" s="63">
        <v>651</v>
      </c>
      <c r="B107" s="64" t="s">
        <v>217</v>
      </c>
      <c r="C107" s="247" t="s">
        <v>218</v>
      </c>
      <c r="D107" s="60">
        <f t="shared" ref="D107:E107" si="19">SUM(D108:D111)</f>
        <v>142777.94</v>
      </c>
      <c r="E107" s="60">
        <f t="shared" si="19"/>
        <v>131938.56</v>
      </c>
      <c r="F107" s="45">
        <f t="shared" si="0"/>
        <v>92.408224968086799</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119934.19</v>
      </c>
      <c r="E109" s="194">
        <v>114922.38</v>
      </c>
      <c r="F109" s="45">
        <f t="shared" si="0"/>
        <v>95.821199943068777</v>
      </c>
    </row>
    <row r="110" spans="1:6" ht="12.75" customHeight="1">
      <c r="A110" s="63">
        <v>6513</v>
      </c>
      <c r="B110" s="64" t="s">
        <v>223</v>
      </c>
      <c r="C110" s="247" t="s">
        <v>224</v>
      </c>
      <c r="D110" s="194">
        <v>22843.75</v>
      </c>
      <c r="E110" s="194">
        <v>17016.18</v>
      </c>
      <c r="F110" s="45">
        <f t="shared" si="0"/>
        <v>74.489433652530778</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3173911.42</v>
      </c>
      <c r="E112" s="60">
        <f t="shared" si="20"/>
        <v>3235396.41</v>
      </c>
      <c r="F112" s="45">
        <f t="shared" si="0"/>
        <v>101.93719930595921</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3173911.42</v>
      </c>
      <c r="E117" s="194">
        <v>3235396.41</v>
      </c>
      <c r="F117" s="45">
        <f t="shared" si="0"/>
        <v>101.93719930595921</v>
      </c>
    </row>
    <row r="118" spans="1:6" ht="12.75" customHeight="1">
      <c r="A118" s="63">
        <v>6527</v>
      </c>
      <c r="B118" s="64" t="s">
        <v>239</v>
      </c>
      <c r="C118" s="247" t="s">
        <v>240</v>
      </c>
      <c r="D118" s="194">
        <v>0</v>
      </c>
      <c r="E118" s="194">
        <v>0</v>
      </c>
      <c r="F118" s="45" t="str">
        <f t="shared" si="0"/>
        <v>-</v>
      </c>
    </row>
    <row r="119" spans="1:6" ht="22.8">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2.8">
      <c r="A125" s="63">
        <v>66</v>
      </c>
      <c r="B125" s="182" t="s">
        <v>253</v>
      </c>
      <c r="C125" s="247" t="s">
        <v>254</v>
      </c>
      <c r="D125" s="60">
        <f t="shared" ref="D125:E125" si="22">D126+D129</f>
        <v>2020892.3399999999</v>
      </c>
      <c r="E125" s="60">
        <f t="shared" si="22"/>
        <v>2179334.6399999997</v>
      </c>
      <c r="F125" s="45">
        <f t="shared" si="0"/>
        <v>107.84021478353468</v>
      </c>
    </row>
    <row r="126" spans="1:6" ht="12.75" customHeight="1">
      <c r="A126" s="63">
        <v>661</v>
      </c>
      <c r="B126" s="65" t="s">
        <v>255</v>
      </c>
      <c r="C126" s="247" t="s">
        <v>256</v>
      </c>
      <c r="D126" s="60">
        <f t="shared" ref="D126:E126" si="23">SUM(D127:D128)</f>
        <v>1912397.41</v>
      </c>
      <c r="E126" s="60">
        <f t="shared" si="23"/>
        <v>2081499.63</v>
      </c>
      <c r="F126" s="45">
        <f t="shared" si="0"/>
        <v>108.84242046740692</v>
      </c>
    </row>
    <row r="127" spans="1:6" ht="12.75" customHeight="1">
      <c r="A127" s="63">
        <v>6614</v>
      </c>
      <c r="B127" s="65" t="s">
        <v>257</v>
      </c>
      <c r="C127" s="247" t="s">
        <v>258</v>
      </c>
      <c r="D127" s="194">
        <v>147170.72</v>
      </c>
      <c r="E127" s="194">
        <v>163529.48000000001</v>
      </c>
      <c r="F127" s="45">
        <f t="shared" si="0"/>
        <v>111.1154990612263</v>
      </c>
    </row>
    <row r="128" spans="1:6" ht="12.75" customHeight="1">
      <c r="A128" s="63">
        <v>6615</v>
      </c>
      <c r="B128" s="65" t="s">
        <v>259</v>
      </c>
      <c r="C128" s="247" t="s">
        <v>260</v>
      </c>
      <c r="D128" s="194">
        <v>1765226.69</v>
      </c>
      <c r="E128" s="194">
        <v>1917970.15</v>
      </c>
      <c r="F128" s="45">
        <f t="shared" si="0"/>
        <v>108.65290904931875</v>
      </c>
    </row>
    <row r="129" spans="1:6" ht="22.8">
      <c r="A129" s="63">
        <v>663</v>
      </c>
      <c r="B129" s="182" t="s">
        <v>261</v>
      </c>
      <c r="C129" s="247" t="s">
        <v>262</v>
      </c>
      <c r="D129" s="60">
        <f t="shared" ref="D129:E129" si="24">SUM(D130:D133)</f>
        <v>108494.93</v>
      </c>
      <c r="E129" s="60">
        <f t="shared" si="24"/>
        <v>97835.01</v>
      </c>
      <c r="F129" s="45">
        <f t="shared" si="0"/>
        <v>90.174729823780709</v>
      </c>
    </row>
    <row r="130" spans="1:6" ht="12.75" customHeight="1">
      <c r="A130" s="63">
        <v>6631</v>
      </c>
      <c r="B130" s="65" t="s">
        <v>263</v>
      </c>
      <c r="C130" s="247" t="s">
        <v>264</v>
      </c>
      <c r="D130" s="194">
        <v>79758.12</v>
      </c>
      <c r="E130" s="194">
        <v>82864.539999999994</v>
      </c>
      <c r="F130" s="45">
        <f t="shared" si="0"/>
        <v>103.89480093061371</v>
      </c>
    </row>
    <row r="131" spans="1:6" ht="12.75" customHeight="1">
      <c r="A131" s="63">
        <v>6632</v>
      </c>
      <c r="B131" s="182" t="s">
        <v>265</v>
      </c>
      <c r="C131" s="247" t="s">
        <v>266</v>
      </c>
      <c r="D131" s="194">
        <v>28736.81</v>
      </c>
      <c r="E131" s="194">
        <v>14970.47</v>
      </c>
      <c r="F131" s="45">
        <f t="shared" si="0"/>
        <v>52.095100326027833</v>
      </c>
    </row>
    <row r="132" spans="1:6" ht="22.8">
      <c r="A132" s="63" t="s">
        <v>267</v>
      </c>
      <c r="B132" s="182" t="s">
        <v>268</v>
      </c>
      <c r="C132" s="248" t="s">
        <v>267</v>
      </c>
      <c r="D132" s="194">
        <v>0</v>
      </c>
      <c r="E132" s="194">
        <v>0</v>
      </c>
      <c r="F132" s="45" t="str">
        <f t="shared" si="0"/>
        <v>-</v>
      </c>
    </row>
    <row r="133" spans="1:6" ht="22.8">
      <c r="A133" s="63" t="s">
        <v>269</v>
      </c>
      <c r="B133" s="182" t="s">
        <v>270</v>
      </c>
      <c r="C133" s="248" t="s">
        <v>269</v>
      </c>
      <c r="D133" s="194">
        <v>0</v>
      </c>
      <c r="E133" s="194">
        <v>0</v>
      </c>
      <c r="F133" s="45" t="str">
        <f>IF(D133&lt;&gt;0,IF(E133/D133&gt;=100,"&gt;&gt;100",E133/D133*100),"-")</f>
        <v>-</v>
      </c>
    </row>
    <row r="134" spans="1:6" ht="22.8">
      <c r="A134" s="63">
        <v>67</v>
      </c>
      <c r="B134" s="182" t="s">
        <v>271</v>
      </c>
      <c r="C134" s="247" t="s">
        <v>272</v>
      </c>
      <c r="D134" s="60">
        <f t="shared" ref="D134:E134" si="25">D135+D139</f>
        <v>13707336.119999999</v>
      </c>
      <c r="E134" s="60">
        <f t="shared" si="25"/>
        <v>15839661.48</v>
      </c>
      <c r="F134" s="45">
        <f t="shared" ref="F134:F229" si="26">IF(D134&lt;&gt;0,IF(E134/D134&gt;=100,"&gt;&gt;100",E134/D134*100),"-")</f>
        <v>115.55608866181362</v>
      </c>
    </row>
    <row r="135" spans="1:6" ht="22.8">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v>0</v>
      </c>
      <c r="F136" s="45" t="str">
        <f t="shared" si="26"/>
        <v>-</v>
      </c>
    </row>
    <row r="137" spans="1:6" ht="22.8">
      <c r="A137" s="63">
        <v>6712</v>
      </c>
      <c r="B137" s="182" t="s">
        <v>277</v>
      </c>
      <c r="C137" s="247" t="s">
        <v>278</v>
      </c>
      <c r="D137" s="194">
        <v>0</v>
      </c>
      <c r="E137" s="194">
        <v>0</v>
      </c>
      <c r="F137" s="45" t="str">
        <f t="shared" si="26"/>
        <v>-</v>
      </c>
    </row>
    <row r="138" spans="1:6" ht="22.8">
      <c r="A138" s="63" t="s">
        <v>279</v>
      </c>
      <c r="B138" s="65" t="s">
        <v>280</v>
      </c>
      <c r="C138" s="247" t="s">
        <v>279</v>
      </c>
      <c r="D138" s="194">
        <v>0</v>
      </c>
      <c r="E138" s="194">
        <v>0</v>
      </c>
      <c r="F138" s="45" t="str">
        <f t="shared" si="26"/>
        <v>-</v>
      </c>
    </row>
    <row r="139" spans="1:6" ht="12.75" customHeight="1">
      <c r="A139" s="63" t="s">
        <v>281</v>
      </c>
      <c r="B139" s="65" t="s">
        <v>282</v>
      </c>
      <c r="C139" s="247" t="s">
        <v>281</v>
      </c>
      <c r="D139" s="194">
        <v>13707336.119999999</v>
      </c>
      <c r="E139" s="194">
        <v>15839661.48</v>
      </c>
      <c r="F139" s="45">
        <f t="shared" si="26"/>
        <v>115.55608866181362</v>
      </c>
    </row>
    <row r="140" spans="1:6" ht="12.75" customHeight="1">
      <c r="A140" s="63">
        <v>68</v>
      </c>
      <c r="B140" s="65" t="s">
        <v>283</v>
      </c>
      <c r="C140" s="247" t="s">
        <v>284</v>
      </c>
      <c r="D140" s="60">
        <f t="shared" ref="D140:E140" si="28">D141+D151</f>
        <v>1868.18</v>
      </c>
      <c r="E140" s="60">
        <f t="shared" si="28"/>
        <v>11630.52</v>
      </c>
      <c r="F140" s="45">
        <f t="shared" si="26"/>
        <v>622.55885407187748</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1868.18</v>
      </c>
      <c r="E151" s="194">
        <v>11630.52</v>
      </c>
      <c r="F151" s="45">
        <f t="shared" si="26"/>
        <v>622.55885407187748</v>
      </c>
    </row>
    <row r="152" spans="1:6" ht="12.75" customHeight="1">
      <c r="A152" s="63">
        <v>3</v>
      </c>
      <c r="B152" s="64" t="s">
        <v>307</v>
      </c>
      <c r="C152" s="247" t="s">
        <v>13</v>
      </c>
      <c r="D152" s="60">
        <f>D153+D164+D202+D221+D230+D262+D273</f>
        <v>78442683.100000009</v>
      </c>
      <c r="E152" s="60">
        <f>E153+E164+E202+E221+E230+E262+E273</f>
        <v>94115064.760000005</v>
      </c>
      <c r="F152" s="45">
        <f t="shared" si="26"/>
        <v>119.97940539593806</v>
      </c>
    </row>
    <row r="153" spans="1:6" ht="12.75" customHeight="1">
      <c r="A153" s="63">
        <v>31</v>
      </c>
      <c r="B153" s="64" t="s">
        <v>308</v>
      </c>
      <c r="C153" s="247" t="s">
        <v>309</v>
      </c>
      <c r="D153" s="60">
        <f t="shared" ref="D153:E153" si="30">D154+D159+D160</f>
        <v>55904720.829999998</v>
      </c>
      <c r="E153" s="60">
        <f t="shared" si="30"/>
        <v>65713070.299999997</v>
      </c>
      <c r="F153" s="45">
        <f t="shared" si="26"/>
        <v>117.54476066489286</v>
      </c>
    </row>
    <row r="154" spans="1:6" ht="12.75" customHeight="1">
      <c r="A154" s="63">
        <v>311</v>
      </c>
      <c r="B154" s="64" t="s">
        <v>310</v>
      </c>
      <c r="C154" s="247" t="s">
        <v>311</v>
      </c>
      <c r="D154" s="60">
        <f t="shared" ref="D154:E154" si="31">SUM(D155:D158)</f>
        <v>46469752.609999999</v>
      </c>
      <c r="E154" s="60">
        <f t="shared" si="31"/>
        <v>54714932.119999997</v>
      </c>
      <c r="F154" s="45">
        <f t="shared" si="26"/>
        <v>117.74311040387524</v>
      </c>
    </row>
    <row r="155" spans="1:6" ht="12.75" customHeight="1">
      <c r="A155" s="63">
        <v>3111</v>
      </c>
      <c r="B155" s="64" t="s">
        <v>312</v>
      </c>
      <c r="C155" s="247" t="s">
        <v>313</v>
      </c>
      <c r="D155" s="194">
        <v>44718578.380000003</v>
      </c>
      <c r="E155" s="194">
        <v>52669562.039999999</v>
      </c>
      <c r="F155" s="45">
        <f t="shared" si="26"/>
        <v>117.78004567237316</v>
      </c>
    </row>
    <row r="156" spans="1:6" ht="12.75" customHeight="1">
      <c r="A156" s="63">
        <v>3112</v>
      </c>
      <c r="B156" s="64" t="s">
        <v>314</v>
      </c>
      <c r="C156" s="247" t="s">
        <v>315</v>
      </c>
      <c r="D156" s="194">
        <v>112.44</v>
      </c>
      <c r="E156" s="194">
        <v>424.3</v>
      </c>
      <c r="F156" s="45">
        <f t="shared" si="26"/>
        <v>377.35681252223412</v>
      </c>
    </row>
    <row r="157" spans="1:6" ht="12.75" customHeight="1">
      <c r="A157" s="63">
        <v>3113</v>
      </c>
      <c r="B157" s="65" t="s">
        <v>316</v>
      </c>
      <c r="C157" s="247" t="s">
        <v>317</v>
      </c>
      <c r="D157" s="194">
        <v>960051.47</v>
      </c>
      <c r="E157" s="194">
        <v>1292329.6100000001</v>
      </c>
      <c r="F157" s="45">
        <f t="shared" si="26"/>
        <v>134.61045062511076</v>
      </c>
    </row>
    <row r="158" spans="1:6" ht="12.75" customHeight="1">
      <c r="A158" s="63">
        <v>3114</v>
      </c>
      <c r="B158" s="65" t="s">
        <v>318</v>
      </c>
      <c r="C158" s="247" t="s">
        <v>319</v>
      </c>
      <c r="D158" s="194">
        <v>791010.32</v>
      </c>
      <c r="E158" s="194">
        <v>752616.17</v>
      </c>
      <c r="F158" s="45">
        <f t="shared" si="26"/>
        <v>95.146188484620538</v>
      </c>
    </row>
    <row r="159" spans="1:6" ht="12.75" customHeight="1">
      <c r="A159" s="63">
        <v>312</v>
      </c>
      <c r="B159" s="65" t="s">
        <v>320</v>
      </c>
      <c r="C159" s="247" t="s">
        <v>321</v>
      </c>
      <c r="D159" s="194">
        <v>2191711.64</v>
      </c>
      <c r="E159" s="194">
        <v>2362732.33</v>
      </c>
      <c r="F159" s="45">
        <f t="shared" si="26"/>
        <v>107.80306527915324</v>
      </c>
    </row>
    <row r="160" spans="1:6" ht="12.75" customHeight="1">
      <c r="A160" s="63">
        <v>313</v>
      </c>
      <c r="B160" s="65" t="s">
        <v>322</v>
      </c>
      <c r="C160" s="247" t="s">
        <v>323</v>
      </c>
      <c r="D160" s="60">
        <f t="shared" ref="D160:E160" si="32">SUM(D161:D163)</f>
        <v>7243256.5800000001</v>
      </c>
      <c r="E160" s="60">
        <f t="shared" si="32"/>
        <v>8635405.8499999996</v>
      </c>
      <c r="F160" s="45">
        <f t="shared" si="26"/>
        <v>119.21993587585986</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7241284.1500000004</v>
      </c>
      <c r="E162" s="194">
        <v>8635404.2699999996</v>
      </c>
      <c r="F162" s="45">
        <f t="shared" si="26"/>
        <v>119.25238798977387</v>
      </c>
    </row>
    <row r="163" spans="1:6" ht="12.75" customHeight="1">
      <c r="A163" s="63">
        <v>3133</v>
      </c>
      <c r="B163" s="64" t="s">
        <v>328</v>
      </c>
      <c r="C163" s="247" t="s">
        <v>329</v>
      </c>
      <c r="D163" s="194">
        <v>1972.43</v>
      </c>
      <c r="E163" s="194">
        <v>1.58</v>
      </c>
      <c r="F163" s="45">
        <f t="shared" si="26"/>
        <v>8.010423690574571E-2</v>
      </c>
    </row>
    <row r="164" spans="1:6" ht="12.75" customHeight="1">
      <c r="A164" s="70">
        <v>32</v>
      </c>
      <c r="B164" s="65" t="s">
        <v>330</v>
      </c>
      <c r="C164" s="247" t="s">
        <v>331</v>
      </c>
      <c r="D164" s="60">
        <f>D165+D170+D178+D188+D189+D194</f>
        <v>14273200.800000001</v>
      </c>
      <c r="E164" s="60">
        <f>E165+E170+E178+E188+E189+E194</f>
        <v>17326177.690000001</v>
      </c>
      <c r="F164" s="45">
        <f t="shared" si="26"/>
        <v>121.38957429927</v>
      </c>
    </row>
    <row r="165" spans="1:6" ht="12.75" customHeight="1">
      <c r="A165" s="63">
        <v>321</v>
      </c>
      <c r="B165" s="64" t="s">
        <v>332</v>
      </c>
      <c r="C165" s="247" t="s">
        <v>333</v>
      </c>
      <c r="D165" s="60">
        <f t="shared" ref="D165:E165" si="33">SUM(D166:D169)</f>
        <v>1855443.7199999997</v>
      </c>
      <c r="E165" s="60">
        <f t="shared" si="33"/>
        <v>2128218.23</v>
      </c>
      <c r="F165" s="45">
        <f t="shared" si="26"/>
        <v>114.70130875217279</v>
      </c>
    </row>
    <row r="166" spans="1:6" ht="12.75" customHeight="1">
      <c r="A166" s="63">
        <v>3211</v>
      </c>
      <c r="B166" s="64" t="s">
        <v>334</v>
      </c>
      <c r="C166" s="247" t="s">
        <v>335</v>
      </c>
      <c r="D166" s="194">
        <v>322950.18</v>
      </c>
      <c r="E166" s="194">
        <v>332107</v>
      </c>
      <c r="F166" s="45">
        <f t="shared" si="26"/>
        <v>102.83536612365411</v>
      </c>
    </row>
    <row r="167" spans="1:6" ht="12.75" customHeight="1">
      <c r="A167" s="63">
        <v>3212</v>
      </c>
      <c r="B167" s="64" t="s">
        <v>336</v>
      </c>
      <c r="C167" s="247" t="s">
        <v>337</v>
      </c>
      <c r="D167" s="194">
        <v>1390726.69</v>
      </c>
      <c r="E167" s="194">
        <v>1505825.71</v>
      </c>
      <c r="F167" s="45">
        <f t="shared" si="26"/>
        <v>108.2761782618841</v>
      </c>
    </row>
    <row r="168" spans="1:6" ht="12.75" customHeight="1">
      <c r="A168" s="63">
        <v>3213</v>
      </c>
      <c r="B168" s="64" t="s">
        <v>338</v>
      </c>
      <c r="C168" s="247" t="s">
        <v>339</v>
      </c>
      <c r="D168" s="194">
        <v>110902.47</v>
      </c>
      <c r="E168" s="194">
        <v>242697.02</v>
      </c>
      <c r="F168" s="45">
        <f t="shared" si="26"/>
        <v>218.83824589299047</v>
      </c>
    </row>
    <row r="169" spans="1:6" ht="12.75" customHeight="1">
      <c r="A169" s="63">
        <v>3214</v>
      </c>
      <c r="B169" s="64" t="s">
        <v>340</v>
      </c>
      <c r="C169" s="247" t="s">
        <v>341</v>
      </c>
      <c r="D169" s="194">
        <v>30864.38</v>
      </c>
      <c r="E169" s="194">
        <v>47588.5</v>
      </c>
      <c r="F169" s="45">
        <f t="shared" si="26"/>
        <v>154.18582845338219</v>
      </c>
    </row>
    <row r="170" spans="1:6" ht="12.75" customHeight="1">
      <c r="A170" s="63">
        <v>322</v>
      </c>
      <c r="B170" s="64" t="s">
        <v>342</v>
      </c>
      <c r="C170" s="247" t="s">
        <v>343</v>
      </c>
      <c r="D170" s="60">
        <f t="shared" ref="D170:E170" si="34">SUM(D171:D177)</f>
        <v>4492356.9300000006</v>
      </c>
      <c r="E170" s="60">
        <f t="shared" si="34"/>
        <v>4502252.3800000008</v>
      </c>
      <c r="F170" s="45">
        <f t="shared" si="26"/>
        <v>100.22027301379191</v>
      </c>
    </row>
    <row r="171" spans="1:6" ht="12.75" customHeight="1">
      <c r="A171" s="63">
        <v>3221</v>
      </c>
      <c r="B171" s="64" t="s">
        <v>344</v>
      </c>
      <c r="C171" s="247" t="s">
        <v>345</v>
      </c>
      <c r="D171" s="194">
        <v>502368.46</v>
      </c>
      <c r="E171" s="194">
        <v>532635.02</v>
      </c>
      <c r="F171" s="45">
        <f t="shared" si="26"/>
        <v>106.02477313165718</v>
      </c>
    </row>
    <row r="172" spans="1:6" ht="12.75" customHeight="1">
      <c r="A172" s="63">
        <v>3222</v>
      </c>
      <c r="B172" s="64" t="s">
        <v>346</v>
      </c>
      <c r="C172" s="247" t="s">
        <v>347</v>
      </c>
      <c r="D172" s="194">
        <v>1954472.08</v>
      </c>
      <c r="E172" s="194">
        <v>1716364.55</v>
      </c>
      <c r="F172" s="45">
        <f t="shared" si="26"/>
        <v>87.817296934730322</v>
      </c>
    </row>
    <row r="173" spans="1:6" ht="12.75" customHeight="1">
      <c r="A173" s="63">
        <v>3223</v>
      </c>
      <c r="B173" s="65" t="s">
        <v>348</v>
      </c>
      <c r="C173" s="247" t="s">
        <v>349</v>
      </c>
      <c r="D173" s="194">
        <v>1528178.71</v>
      </c>
      <c r="E173" s="194">
        <v>1747623.7</v>
      </c>
      <c r="F173" s="45">
        <f t="shared" si="26"/>
        <v>114.35990362671653</v>
      </c>
    </row>
    <row r="174" spans="1:6" ht="12.75" customHeight="1">
      <c r="A174" s="63">
        <v>3224</v>
      </c>
      <c r="B174" s="65" t="s">
        <v>350</v>
      </c>
      <c r="C174" s="247" t="s">
        <v>351</v>
      </c>
      <c r="D174" s="194">
        <v>215876.61</v>
      </c>
      <c r="E174" s="194">
        <v>264909.42</v>
      </c>
      <c r="F174" s="45">
        <f t="shared" si="26"/>
        <v>122.71335000118818</v>
      </c>
    </row>
    <row r="175" spans="1:6" ht="12.75" customHeight="1">
      <c r="A175" s="63">
        <v>3225</v>
      </c>
      <c r="B175" s="65" t="s">
        <v>352</v>
      </c>
      <c r="C175" s="247" t="s">
        <v>353</v>
      </c>
      <c r="D175" s="194">
        <v>240164.58</v>
      </c>
      <c r="E175" s="194">
        <v>167493.32</v>
      </c>
      <c r="F175" s="45">
        <f t="shared" si="26"/>
        <v>69.74105840253381</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51296.49</v>
      </c>
      <c r="E177" s="194">
        <v>73226.37</v>
      </c>
      <c r="F177" s="45">
        <f t="shared" si="26"/>
        <v>142.75122917766888</v>
      </c>
    </row>
    <row r="178" spans="1:6" ht="12.75" customHeight="1">
      <c r="A178" s="63">
        <v>323</v>
      </c>
      <c r="B178" s="65" t="s">
        <v>358</v>
      </c>
      <c r="C178" s="247" t="s">
        <v>359</v>
      </c>
      <c r="D178" s="60">
        <f t="shared" ref="D178:E178" si="35">SUM(D179:D187)</f>
        <v>6792694.8700000001</v>
      </c>
      <c r="E178" s="60">
        <f t="shared" si="35"/>
        <v>8582337.4900000002</v>
      </c>
      <c r="F178" s="45">
        <f t="shared" si="26"/>
        <v>126.3465775255705</v>
      </c>
    </row>
    <row r="179" spans="1:6" ht="12.75" customHeight="1">
      <c r="A179" s="63">
        <v>3231</v>
      </c>
      <c r="B179" s="65" t="s">
        <v>360</v>
      </c>
      <c r="C179" s="247" t="s">
        <v>361</v>
      </c>
      <c r="D179" s="194">
        <v>1419580.46</v>
      </c>
      <c r="E179" s="194">
        <v>1975053.99</v>
      </c>
      <c r="F179" s="45">
        <f t="shared" si="26"/>
        <v>139.12941503858119</v>
      </c>
    </row>
    <row r="180" spans="1:6" ht="12.75" customHeight="1">
      <c r="A180" s="63">
        <v>3232</v>
      </c>
      <c r="B180" s="65" t="s">
        <v>362</v>
      </c>
      <c r="C180" s="247" t="s">
        <v>363</v>
      </c>
      <c r="D180" s="194">
        <v>777508.44</v>
      </c>
      <c r="E180" s="194">
        <v>825501.6</v>
      </c>
      <c r="F180" s="45">
        <f t="shared" si="26"/>
        <v>106.17268669134963</v>
      </c>
    </row>
    <row r="181" spans="1:6" ht="12.75" customHeight="1">
      <c r="A181" s="63">
        <v>3233</v>
      </c>
      <c r="B181" s="65" t="s">
        <v>364</v>
      </c>
      <c r="C181" s="247" t="s">
        <v>365</v>
      </c>
      <c r="D181" s="194">
        <v>178067.55</v>
      </c>
      <c r="E181" s="194">
        <v>185984.54</v>
      </c>
      <c r="F181" s="45">
        <f t="shared" si="26"/>
        <v>104.44605993624332</v>
      </c>
    </row>
    <row r="182" spans="1:6" ht="12.75" customHeight="1">
      <c r="A182" s="63">
        <v>3234</v>
      </c>
      <c r="B182" s="65" t="s">
        <v>366</v>
      </c>
      <c r="C182" s="247" t="s">
        <v>367</v>
      </c>
      <c r="D182" s="194">
        <v>489826.52</v>
      </c>
      <c r="E182" s="194">
        <v>509212.53</v>
      </c>
      <c r="F182" s="45">
        <f t="shared" si="26"/>
        <v>103.95772976930691</v>
      </c>
    </row>
    <row r="183" spans="1:6" ht="12.75" customHeight="1">
      <c r="A183" s="63">
        <v>3235</v>
      </c>
      <c r="B183" s="64" t="s">
        <v>368</v>
      </c>
      <c r="C183" s="247" t="s">
        <v>369</v>
      </c>
      <c r="D183" s="194">
        <v>1488061.78</v>
      </c>
      <c r="E183" s="194">
        <v>2250964.23</v>
      </c>
      <c r="F183" s="45">
        <f t="shared" si="26"/>
        <v>151.26819734594622</v>
      </c>
    </row>
    <row r="184" spans="1:6" ht="12.75" customHeight="1">
      <c r="A184" s="63">
        <v>3236</v>
      </c>
      <c r="B184" s="64" t="s">
        <v>370</v>
      </c>
      <c r="C184" s="247" t="s">
        <v>371</v>
      </c>
      <c r="D184" s="194">
        <v>526406.56000000006</v>
      </c>
      <c r="E184" s="194">
        <v>548387.55000000005</v>
      </c>
      <c r="F184" s="45">
        <f t="shared" si="26"/>
        <v>104.17566794760309</v>
      </c>
    </row>
    <row r="185" spans="1:6" ht="12.75" customHeight="1">
      <c r="A185" s="63">
        <v>3237</v>
      </c>
      <c r="B185" s="64" t="s">
        <v>372</v>
      </c>
      <c r="C185" s="247" t="s">
        <v>373</v>
      </c>
      <c r="D185" s="194">
        <v>1007890.38</v>
      </c>
      <c r="E185" s="194">
        <v>1291879.7</v>
      </c>
      <c r="F185" s="45">
        <f t="shared" si="26"/>
        <v>128.17660785689807</v>
      </c>
    </row>
    <row r="186" spans="1:6" ht="12.75" customHeight="1">
      <c r="A186" s="63">
        <v>3238</v>
      </c>
      <c r="B186" s="64" t="s">
        <v>374</v>
      </c>
      <c r="C186" s="247" t="s">
        <v>375</v>
      </c>
      <c r="D186" s="194">
        <v>254414.27</v>
      </c>
      <c r="E186" s="194">
        <v>291950.39</v>
      </c>
      <c r="F186" s="45">
        <f t="shared" si="26"/>
        <v>114.75393656181313</v>
      </c>
    </row>
    <row r="187" spans="1:6" ht="12.75" customHeight="1">
      <c r="A187" s="63">
        <v>3239</v>
      </c>
      <c r="B187" s="64" t="s">
        <v>376</v>
      </c>
      <c r="C187" s="247" t="s">
        <v>377</v>
      </c>
      <c r="D187" s="194">
        <v>650938.91</v>
      </c>
      <c r="E187" s="194">
        <v>703402.96</v>
      </c>
      <c r="F187" s="45">
        <f t="shared" si="26"/>
        <v>108.05975018454497</v>
      </c>
    </row>
    <row r="188" spans="1:6" ht="12.75" customHeight="1">
      <c r="A188" s="63">
        <v>324</v>
      </c>
      <c r="B188" s="64" t="s">
        <v>378</v>
      </c>
      <c r="C188" s="247" t="s">
        <v>379</v>
      </c>
      <c r="D188" s="194">
        <v>153412.47</v>
      </c>
      <c r="E188" s="194">
        <v>255350.41</v>
      </c>
      <c r="F188" s="45">
        <f t="shared" si="26"/>
        <v>166.44697135767385</v>
      </c>
    </row>
    <row r="189" spans="1:6" ht="22.8">
      <c r="A189" s="70" t="s">
        <v>380</v>
      </c>
      <c r="B189" s="65" t="s">
        <v>381</v>
      </c>
      <c r="C189" s="277" t="s">
        <v>380</v>
      </c>
      <c r="D189" s="60">
        <f>SUM(D190:D193)</f>
        <v>0</v>
      </c>
      <c r="E189" s="60">
        <f>SUM(E190:E193)</f>
        <v>829168.47</v>
      </c>
      <c r="F189" s="45" t="str">
        <f>IF(D189&lt;&gt;0,IF(E189/D189&gt;=100,"&gt;&gt;100",E189/D189*100),"-")</f>
        <v>-</v>
      </c>
    </row>
    <row r="190" spans="1:6" ht="12.75" customHeight="1">
      <c r="A190" s="70" t="s">
        <v>382</v>
      </c>
      <c r="B190" s="65" t="s">
        <v>383</v>
      </c>
      <c r="C190" s="277" t="s">
        <v>382</v>
      </c>
      <c r="D190" s="192">
        <v>0</v>
      </c>
      <c r="E190" s="192">
        <v>829168.47</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979292.81</v>
      </c>
      <c r="E194" s="60">
        <f t="shared" si="36"/>
        <v>1028850.71</v>
      </c>
      <c r="F194" s="45">
        <f t="shared" si="26"/>
        <v>105.06058039984995</v>
      </c>
    </row>
    <row r="195" spans="1:6" ht="12.75" customHeight="1">
      <c r="A195" s="63">
        <v>3291</v>
      </c>
      <c r="B195" s="183" t="s">
        <v>392</v>
      </c>
      <c r="C195" s="247" t="s">
        <v>393</v>
      </c>
      <c r="D195" s="194">
        <v>127999.27</v>
      </c>
      <c r="E195" s="194">
        <v>135651.95000000001</v>
      </c>
      <c r="F195" s="45">
        <f t="shared" si="26"/>
        <v>105.97869034721839</v>
      </c>
    </row>
    <row r="196" spans="1:6" ht="12.75" customHeight="1">
      <c r="A196" s="63">
        <v>3292</v>
      </c>
      <c r="B196" s="64" t="s">
        <v>394</v>
      </c>
      <c r="C196" s="247" t="s">
        <v>395</v>
      </c>
      <c r="D196" s="194">
        <v>188956.39</v>
      </c>
      <c r="E196" s="194">
        <v>204517.96</v>
      </c>
      <c r="F196" s="45">
        <f t="shared" si="26"/>
        <v>108.23553519412599</v>
      </c>
    </row>
    <row r="197" spans="1:6" ht="12.75" customHeight="1">
      <c r="A197" s="63">
        <v>3293</v>
      </c>
      <c r="B197" s="64" t="s">
        <v>396</v>
      </c>
      <c r="C197" s="247" t="s">
        <v>397</v>
      </c>
      <c r="D197" s="194">
        <v>134055.70000000001</v>
      </c>
      <c r="E197" s="194">
        <v>162814.22</v>
      </c>
      <c r="F197" s="45">
        <f t="shared" si="26"/>
        <v>121.45266482514356</v>
      </c>
    </row>
    <row r="198" spans="1:6" ht="12.75" customHeight="1">
      <c r="A198" s="63">
        <v>3294</v>
      </c>
      <c r="B198" s="64" t="s">
        <v>398</v>
      </c>
      <c r="C198" s="247" t="s">
        <v>399</v>
      </c>
      <c r="D198" s="194">
        <v>27482.39</v>
      </c>
      <c r="E198" s="194">
        <v>36752.46</v>
      </c>
      <c r="F198" s="45">
        <f t="shared" si="26"/>
        <v>133.73094552548014</v>
      </c>
    </row>
    <row r="199" spans="1:6" ht="12.75" customHeight="1">
      <c r="A199" s="63">
        <v>3295</v>
      </c>
      <c r="B199" s="64" t="s">
        <v>400</v>
      </c>
      <c r="C199" s="247" t="s">
        <v>401</v>
      </c>
      <c r="D199" s="194">
        <v>102906.19</v>
      </c>
      <c r="E199" s="194">
        <v>122176.07</v>
      </c>
      <c r="F199" s="45">
        <f t="shared" si="26"/>
        <v>118.72567626884253</v>
      </c>
    </row>
    <row r="200" spans="1:6" ht="12.75" customHeight="1">
      <c r="A200" s="63" t="s">
        <v>402</v>
      </c>
      <c r="B200" s="64" t="s">
        <v>403</v>
      </c>
      <c r="C200" s="247" t="s">
        <v>402</v>
      </c>
      <c r="D200" s="194">
        <v>685.21</v>
      </c>
      <c r="E200" s="194">
        <v>10508.71</v>
      </c>
      <c r="F200" s="45">
        <f t="shared" si="26"/>
        <v>1533.6480786912039</v>
      </c>
    </row>
    <row r="201" spans="1:6" ht="12.75" customHeight="1">
      <c r="A201" s="63">
        <v>3299</v>
      </c>
      <c r="B201" s="64" t="s">
        <v>404</v>
      </c>
      <c r="C201" s="247" t="s">
        <v>405</v>
      </c>
      <c r="D201" s="194">
        <v>397207.66</v>
      </c>
      <c r="E201" s="194">
        <v>356429.34</v>
      </c>
      <c r="F201" s="45">
        <f t="shared" si="26"/>
        <v>89.733752868713566</v>
      </c>
    </row>
    <row r="202" spans="1:6" ht="12.75" customHeight="1">
      <c r="A202" s="63">
        <v>34</v>
      </c>
      <c r="B202" s="183" t="s">
        <v>406</v>
      </c>
      <c r="C202" s="247" t="s">
        <v>407</v>
      </c>
      <c r="D202" s="60">
        <f t="shared" ref="D202:E202" si="37">D203+D208+D216</f>
        <v>161010.56</v>
      </c>
      <c r="E202" s="60">
        <f t="shared" si="37"/>
        <v>202369.51</v>
      </c>
      <c r="F202" s="45">
        <f t="shared" si="26"/>
        <v>125.68710400112889</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36576.61</v>
      </c>
      <c r="E208" s="60">
        <f t="shared" si="39"/>
        <v>31720.94</v>
      </c>
      <c r="F208" s="45">
        <f t="shared" si="26"/>
        <v>86.724658190029089</v>
      </c>
    </row>
    <row r="209" spans="1:6" ht="22.8">
      <c r="A209" s="63">
        <v>3421</v>
      </c>
      <c r="B209" s="64" t="s">
        <v>420</v>
      </c>
      <c r="C209" s="247" t="s">
        <v>421</v>
      </c>
      <c r="D209" s="194">
        <v>0</v>
      </c>
      <c r="E209" s="194">
        <v>0</v>
      </c>
      <c r="F209" s="45" t="str">
        <f t="shared" si="26"/>
        <v>-</v>
      </c>
    </row>
    <row r="210" spans="1:6" ht="22.8">
      <c r="A210" s="63">
        <v>3422</v>
      </c>
      <c r="B210" s="183" t="s">
        <v>422</v>
      </c>
      <c r="C210" s="247" t="s">
        <v>423</v>
      </c>
      <c r="D210" s="194">
        <v>0</v>
      </c>
      <c r="E210" s="194">
        <v>0</v>
      </c>
      <c r="F210" s="45" t="str">
        <f t="shared" si="26"/>
        <v>-</v>
      </c>
    </row>
    <row r="211" spans="1:6" ht="22.8">
      <c r="A211" s="63">
        <v>3423</v>
      </c>
      <c r="B211" s="183" t="s">
        <v>424</v>
      </c>
      <c r="C211" s="247" t="s">
        <v>425</v>
      </c>
      <c r="D211" s="194">
        <v>36576.61</v>
      </c>
      <c r="E211" s="194">
        <v>31720.94</v>
      </c>
      <c r="F211" s="45">
        <f t="shared" si="26"/>
        <v>86.724658190029089</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2.8">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124433.95</v>
      </c>
      <c r="E216" s="60">
        <f t="shared" si="40"/>
        <v>170648.57</v>
      </c>
      <c r="F216" s="45">
        <f t="shared" si="26"/>
        <v>137.13988023365008</v>
      </c>
    </row>
    <row r="217" spans="1:6" ht="12.75" customHeight="1">
      <c r="A217" s="63">
        <v>3431</v>
      </c>
      <c r="B217" s="182" t="s">
        <v>436</v>
      </c>
      <c r="C217" s="247" t="s">
        <v>437</v>
      </c>
      <c r="D217" s="194">
        <v>37960.04</v>
      </c>
      <c r="E217" s="194">
        <v>42605.919999999998</v>
      </c>
      <c r="F217" s="45">
        <f t="shared" si="26"/>
        <v>112.23887013817688</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10655.63</v>
      </c>
      <c r="E219" s="194">
        <v>785.56</v>
      </c>
      <c r="F219" s="45">
        <f t="shared" si="26"/>
        <v>7.3722529780031767</v>
      </c>
    </row>
    <row r="220" spans="1:6" ht="12.75" customHeight="1">
      <c r="A220" s="63">
        <v>3434</v>
      </c>
      <c r="B220" s="65" t="s">
        <v>442</v>
      </c>
      <c r="C220" s="247" t="s">
        <v>443</v>
      </c>
      <c r="D220" s="194">
        <v>75818.28</v>
      </c>
      <c r="E220" s="194">
        <v>127257.09</v>
      </c>
      <c r="F220" s="45">
        <f t="shared" si="26"/>
        <v>167.84486538074987</v>
      </c>
    </row>
    <row r="221" spans="1:6" ht="12.75" customHeight="1">
      <c r="A221" s="63">
        <v>35</v>
      </c>
      <c r="B221" s="65" t="s">
        <v>444</v>
      </c>
      <c r="C221" s="247" t="s">
        <v>445</v>
      </c>
      <c r="D221" s="60">
        <f t="shared" ref="D221:E221" si="41">D222+D225+D229</f>
        <v>3664127.26</v>
      </c>
      <c r="E221" s="60">
        <f t="shared" si="41"/>
        <v>4816341.7500000009</v>
      </c>
      <c r="F221" s="45">
        <f t="shared" si="26"/>
        <v>131.44580982703098</v>
      </c>
    </row>
    <row r="222" spans="1:6" ht="22.8">
      <c r="A222" s="63">
        <v>351</v>
      </c>
      <c r="B222" s="65" t="s">
        <v>446</v>
      </c>
      <c r="C222" s="247" t="s">
        <v>447</v>
      </c>
      <c r="D222" s="60">
        <f t="shared" ref="D222:E222" si="42">SUM(D223:D224)</f>
        <v>189083.01</v>
      </c>
      <c r="E222" s="60">
        <f t="shared" si="42"/>
        <v>339647.19</v>
      </c>
      <c r="F222" s="45">
        <f t="shared" si="26"/>
        <v>179.62861390878007</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189083.01</v>
      </c>
      <c r="E224" s="194">
        <v>339647.19</v>
      </c>
      <c r="F224" s="45">
        <f t="shared" si="26"/>
        <v>179.62861390878007</v>
      </c>
    </row>
    <row r="225" spans="1:6" ht="34.200000000000003">
      <c r="A225" s="63">
        <v>352</v>
      </c>
      <c r="B225" s="65" t="s">
        <v>452</v>
      </c>
      <c r="C225" s="247" t="s">
        <v>453</v>
      </c>
      <c r="D225" s="60">
        <f t="shared" ref="D225:E225" si="43">SUM(D226:D228)</f>
        <v>3475044.25</v>
      </c>
      <c r="E225" s="60">
        <f t="shared" si="43"/>
        <v>4476694.5600000005</v>
      </c>
      <c r="F225" s="45">
        <f t="shared" si="26"/>
        <v>128.82410231179071</v>
      </c>
    </row>
    <row r="226" spans="1:6" ht="12.75" customHeight="1">
      <c r="A226" s="63">
        <v>3521</v>
      </c>
      <c r="B226" s="65" t="s">
        <v>454</v>
      </c>
      <c r="C226" s="247" t="s">
        <v>455</v>
      </c>
      <c r="D226" s="194">
        <v>17945.95</v>
      </c>
      <c r="E226" s="194">
        <v>6690.6</v>
      </c>
      <c r="F226" s="45">
        <f t="shared" si="26"/>
        <v>37.281949409198177</v>
      </c>
    </row>
    <row r="227" spans="1:6" ht="12.75" customHeight="1">
      <c r="A227" s="63">
        <v>3522</v>
      </c>
      <c r="B227" s="65" t="s">
        <v>456</v>
      </c>
      <c r="C227" s="247" t="s">
        <v>457</v>
      </c>
      <c r="D227" s="194">
        <v>2873032.76</v>
      </c>
      <c r="E227" s="194">
        <v>3622550.98</v>
      </c>
      <c r="F227" s="45">
        <f t="shared" si="26"/>
        <v>126.08804989748883</v>
      </c>
    </row>
    <row r="228" spans="1:6" ht="12.75" customHeight="1">
      <c r="A228" s="63">
        <v>3523</v>
      </c>
      <c r="B228" s="64" t="s">
        <v>458</v>
      </c>
      <c r="C228" s="247" t="s">
        <v>459</v>
      </c>
      <c r="D228" s="194">
        <v>584065.54</v>
      </c>
      <c r="E228" s="194">
        <v>847452.98</v>
      </c>
      <c r="F228" s="45">
        <f t="shared" si="26"/>
        <v>145.09552814911834</v>
      </c>
    </row>
    <row r="229" spans="1:6" ht="22.8">
      <c r="A229" s="63" t="s">
        <v>460</v>
      </c>
      <c r="B229" s="64" t="s">
        <v>461</v>
      </c>
      <c r="C229" s="247" t="s">
        <v>460</v>
      </c>
      <c r="D229" s="194">
        <v>0</v>
      </c>
      <c r="E229" s="194">
        <v>0</v>
      </c>
      <c r="F229" s="45" t="str">
        <f t="shared" si="26"/>
        <v>-</v>
      </c>
    </row>
    <row r="230" spans="1:6" ht="22.8">
      <c r="A230" s="63">
        <v>36</v>
      </c>
      <c r="B230" s="65" t="s">
        <v>462</v>
      </c>
      <c r="C230" s="247" t="s">
        <v>463</v>
      </c>
      <c r="D230" s="60">
        <f>D231+D234+D237+D242+D246+D250+D254+D257</f>
        <v>1171585.95</v>
      </c>
      <c r="E230" s="60">
        <f>E231+E234+E237+E242+E246+E250+E254+E257</f>
        <v>2589323.87</v>
      </c>
      <c r="F230" s="45">
        <f t="shared" ref="F230:F245" si="44">IF(D230&lt;&gt;0,IF(E230/D230&gt;=100,"&gt;&gt;100",E230/D230*100),"-")</f>
        <v>221.01015038632039</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12">
      <c r="A236" s="63">
        <v>3622</v>
      </c>
      <c r="B236" s="65" t="s">
        <v>474</v>
      </c>
      <c r="C236" s="247" t="s">
        <v>475</v>
      </c>
      <c r="D236" s="194">
        <v>0</v>
      </c>
      <c r="E236" s="194">
        <v>0</v>
      </c>
      <c r="F236" s="45" t="str">
        <f t="shared" si="44"/>
        <v>-</v>
      </c>
    </row>
    <row r="237" spans="1:6" ht="12">
      <c r="A237" s="63">
        <v>363</v>
      </c>
      <c r="B237" s="65" t="s">
        <v>476</v>
      </c>
      <c r="C237" s="247" t="s">
        <v>477</v>
      </c>
      <c r="D237" s="60">
        <f t="shared" ref="D237:E237" si="47">SUM(D238:D241)</f>
        <v>1003703.48</v>
      </c>
      <c r="E237" s="60">
        <f t="shared" si="47"/>
        <v>2395908.88</v>
      </c>
      <c r="F237" s="45">
        <f t="shared" si="44"/>
        <v>238.70684198484597</v>
      </c>
    </row>
    <row r="238" spans="1:6" ht="12">
      <c r="A238" s="63">
        <v>3631</v>
      </c>
      <c r="B238" s="65" t="s">
        <v>478</v>
      </c>
      <c r="C238" s="247" t="s">
        <v>479</v>
      </c>
      <c r="D238" s="194">
        <v>127554.54</v>
      </c>
      <c r="E238" s="194">
        <v>571084.86</v>
      </c>
      <c r="F238" s="45">
        <f t="shared" si="44"/>
        <v>447.71817608373647</v>
      </c>
    </row>
    <row r="239" spans="1:6" ht="12">
      <c r="A239" s="63">
        <v>3632</v>
      </c>
      <c r="B239" s="65" t="s">
        <v>480</v>
      </c>
      <c r="C239" s="247" t="s">
        <v>481</v>
      </c>
      <c r="D239" s="194">
        <v>876148.94</v>
      </c>
      <c r="E239" s="194">
        <v>1824824.02</v>
      </c>
      <c r="F239" s="45">
        <f t="shared" si="44"/>
        <v>208.27783230554385</v>
      </c>
    </row>
    <row r="240" spans="1:6" ht="22.8">
      <c r="A240" s="63" t="s">
        <v>482</v>
      </c>
      <c r="B240" s="65" t="s">
        <v>483</v>
      </c>
      <c r="C240" s="248" t="s">
        <v>482</v>
      </c>
      <c r="D240" s="194">
        <v>0</v>
      </c>
      <c r="E240" s="194">
        <v>0</v>
      </c>
      <c r="F240" s="45" t="str">
        <f t="shared" si="44"/>
        <v>-</v>
      </c>
    </row>
    <row r="241" spans="1:6" ht="22.8">
      <c r="A241" s="63" t="s">
        <v>484</v>
      </c>
      <c r="B241" s="65" t="s">
        <v>485</v>
      </c>
      <c r="C241" s="248" t="s">
        <v>484</v>
      </c>
      <c r="D241" s="194">
        <v>0</v>
      </c>
      <c r="E241" s="194">
        <v>0</v>
      </c>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167882.47</v>
      </c>
      <c r="E246" s="60">
        <f t="shared" si="48"/>
        <v>193414.99</v>
      </c>
      <c r="F246" s="45">
        <f t="shared" ref="F246:F249" si="49">IF(D246&lt;&gt;0,IF(E246/D246&gt;=100,"&gt;&gt;100",E246/D246*100),"-")</f>
        <v>115.20856823228773</v>
      </c>
    </row>
    <row r="247" spans="1:6" ht="12.75" customHeight="1">
      <c r="A247" s="63" t="s">
        <v>493</v>
      </c>
      <c r="B247" s="64" t="s">
        <v>494</v>
      </c>
      <c r="C247" s="247" t="s">
        <v>493</v>
      </c>
      <c r="D247" s="194">
        <v>167882.47</v>
      </c>
      <c r="E247" s="194">
        <v>193414.99</v>
      </c>
      <c r="F247" s="45">
        <f t="shared" si="49"/>
        <v>115.20856823228773</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v>0</v>
      </c>
      <c r="F251" s="45" t="str">
        <f t="shared" si="51"/>
        <v>-</v>
      </c>
    </row>
    <row r="252" spans="1:6" ht="22.8">
      <c r="A252" s="63">
        <v>3673</v>
      </c>
      <c r="B252" s="64" t="s">
        <v>503</v>
      </c>
      <c r="C252" s="247" t="s">
        <v>504</v>
      </c>
      <c r="D252" s="194">
        <v>0</v>
      </c>
      <c r="E252" s="194">
        <v>0</v>
      </c>
      <c r="F252" s="45" t="str">
        <f t="shared" si="51"/>
        <v>-</v>
      </c>
    </row>
    <row r="253" spans="1:6" ht="22.8">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2.8">
      <c r="A260" s="63" t="s">
        <v>515</v>
      </c>
      <c r="B260" s="64" t="s">
        <v>163</v>
      </c>
      <c r="C260" s="247" t="s">
        <v>515</v>
      </c>
      <c r="D260" s="194">
        <v>0</v>
      </c>
      <c r="E260" s="194">
        <v>0</v>
      </c>
      <c r="F260" s="45" t="str">
        <f t="shared" si="53"/>
        <v>-</v>
      </c>
    </row>
    <row r="261" spans="1:6" ht="22.8">
      <c r="A261" s="63" t="s">
        <v>516</v>
      </c>
      <c r="B261" s="64" t="s">
        <v>165</v>
      </c>
      <c r="C261" s="247" t="s">
        <v>516</v>
      </c>
      <c r="D261" s="194">
        <v>0</v>
      </c>
      <c r="E261" s="194">
        <v>0</v>
      </c>
      <c r="F261" s="45" t="str">
        <f t="shared" si="53"/>
        <v>-</v>
      </c>
    </row>
    <row r="262" spans="1:6" ht="22.8">
      <c r="A262" s="63">
        <v>37</v>
      </c>
      <c r="B262" s="64" t="s">
        <v>517</v>
      </c>
      <c r="C262" s="247" t="s">
        <v>518</v>
      </c>
      <c r="D262" s="60">
        <f t="shared" ref="D262:E262" si="55">D263+D269</f>
        <v>1181820.44</v>
      </c>
      <c r="E262" s="60">
        <f t="shared" si="55"/>
        <v>827508.91999999993</v>
      </c>
      <c r="F262" s="45">
        <f t="shared" ref="F262:F268" si="56">IF(D262&lt;&gt;0,IF(E262/D262&gt;=100,"&gt;&gt;100",E262/D262*100),"-")</f>
        <v>70.019851746683273</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v>0</v>
      </c>
      <c r="F264" s="45" t="str">
        <f t="shared" si="56"/>
        <v>-</v>
      </c>
    </row>
    <row r="265" spans="1:6" ht="22.8">
      <c r="A265" s="63">
        <v>3712</v>
      </c>
      <c r="B265" s="64" t="s">
        <v>523</v>
      </c>
      <c r="C265" s="247" t="s">
        <v>524</v>
      </c>
      <c r="D265" s="194">
        <v>0</v>
      </c>
      <c r="E265" s="194">
        <v>0</v>
      </c>
      <c r="F265" s="45" t="str">
        <f t="shared" si="56"/>
        <v>-</v>
      </c>
    </row>
    <row r="266" spans="1:6" ht="12">
      <c r="A266" s="63" t="s">
        <v>525</v>
      </c>
      <c r="B266" s="64" t="s">
        <v>526</v>
      </c>
      <c r="C266" s="247" t="s">
        <v>525</v>
      </c>
      <c r="D266" s="194">
        <v>0</v>
      </c>
      <c r="E266" s="194">
        <v>0</v>
      </c>
      <c r="F266" s="45" t="str">
        <f t="shared" si="56"/>
        <v>-</v>
      </c>
    </row>
    <row r="267" spans="1:6" ht="12">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1181820.44</v>
      </c>
      <c r="E269" s="60">
        <f t="shared" si="58"/>
        <v>827508.91999999993</v>
      </c>
      <c r="F269" s="45">
        <f t="shared" ref="F269:F272" si="59">IF(D269&lt;&gt;0,IF(E269/D269&gt;=100,"&gt;&gt;100",E269/D269*100),"-")</f>
        <v>70.019851746683273</v>
      </c>
    </row>
    <row r="270" spans="1:6" ht="12.75" customHeight="1">
      <c r="A270" s="63">
        <v>3721</v>
      </c>
      <c r="B270" s="65" t="s">
        <v>533</v>
      </c>
      <c r="C270" s="247" t="s">
        <v>534</v>
      </c>
      <c r="D270" s="194">
        <v>295151.82</v>
      </c>
      <c r="E270" s="194">
        <v>372050.2</v>
      </c>
      <c r="F270" s="45">
        <f t="shared" si="59"/>
        <v>126.05383900394041</v>
      </c>
    </row>
    <row r="271" spans="1:6" ht="12.75" customHeight="1">
      <c r="A271" s="63">
        <v>3722</v>
      </c>
      <c r="B271" s="65" t="s">
        <v>535</v>
      </c>
      <c r="C271" s="247" t="s">
        <v>536</v>
      </c>
      <c r="D271" s="194">
        <v>886668.62</v>
      </c>
      <c r="E271" s="194">
        <v>455458.72</v>
      </c>
      <c r="F271" s="45">
        <f t="shared" si="59"/>
        <v>51.367411649235983</v>
      </c>
    </row>
    <row r="272" spans="1:6" ht="12.75" customHeight="1">
      <c r="A272" s="63" t="s">
        <v>537</v>
      </c>
      <c r="B272" s="65" t="s">
        <v>538</v>
      </c>
      <c r="C272" s="247" t="s">
        <v>537</v>
      </c>
      <c r="D272" s="194">
        <v>0</v>
      </c>
      <c r="E272" s="194">
        <v>0</v>
      </c>
      <c r="F272" s="45" t="str">
        <f t="shared" si="59"/>
        <v>-</v>
      </c>
    </row>
    <row r="273" spans="1:6" ht="22.8">
      <c r="A273" s="63">
        <v>38</v>
      </c>
      <c r="B273" s="65" t="s">
        <v>539</v>
      </c>
      <c r="C273" s="247" t="s">
        <v>540</v>
      </c>
      <c r="D273" s="60">
        <f t="shared" ref="D273:E273" si="60">D274+D278+D283+D289</f>
        <v>2086217.2599999998</v>
      </c>
      <c r="E273" s="60">
        <f t="shared" si="60"/>
        <v>2640272.7199999997</v>
      </c>
      <c r="F273" s="45">
        <f t="shared" ref="F273:F277" si="61">IF(D273&lt;&gt;0,IF(E273/D273&gt;=100,"&gt;&gt;100",E273/D273*100),"-")</f>
        <v>126.55789838494577</v>
      </c>
    </row>
    <row r="274" spans="1:6" ht="12.75" customHeight="1">
      <c r="A274" s="63">
        <v>381</v>
      </c>
      <c r="B274" s="64" t="s">
        <v>541</v>
      </c>
      <c r="C274" s="247" t="s">
        <v>542</v>
      </c>
      <c r="D274" s="60">
        <f t="shared" ref="D274:E274" si="62">SUM(D275:D277)</f>
        <v>1727297.1199999999</v>
      </c>
      <c r="E274" s="60">
        <f t="shared" si="62"/>
        <v>2171263.98</v>
      </c>
      <c r="F274" s="45">
        <f t="shared" si="61"/>
        <v>125.70298154610482</v>
      </c>
    </row>
    <row r="275" spans="1:6" ht="12.75" customHeight="1">
      <c r="A275" s="63">
        <v>3811</v>
      </c>
      <c r="B275" s="64" t="s">
        <v>543</v>
      </c>
      <c r="C275" s="247" t="s">
        <v>544</v>
      </c>
      <c r="D275" s="194">
        <v>1700862.07</v>
      </c>
      <c r="E275" s="194">
        <v>2154930.7999999998</v>
      </c>
      <c r="F275" s="45">
        <f t="shared" si="61"/>
        <v>126.696387555988</v>
      </c>
    </row>
    <row r="276" spans="1:6" ht="12.75" customHeight="1">
      <c r="A276" s="63">
        <v>3812</v>
      </c>
      <c r="B276" s="64" t="s">
        <v>545</v>
      </c>
      <c r="C276" s="247" t="s">
        <v>546</v>
      </c>
      <c r="D276" s="194">
        <v>15514.4</v>
      </c>
      <c r="E276" s="194">
        <v>15733.18</v>
      </c>
      <c r="F276" s="45">
        <f t="shared" si="61"/>
        <v>101.41017377404218</v>
      </c>
    </row>
    <row r="277" spans="1:6" ht="12.75" customHeight="1">
      <c r="A277" s="63" t="s">
        <v>547</v>
      </c>
      <c r="B277" s="64" t="s">
        <v>548</v>
      </c>
      <c r="C277" s="247" t="s">
        <v>547</v>
      </c>
      <c r="D277" s="194">
        <v>10920.65</v>
      </c>
      <c r="E277" s="194">
        <v>600</v>
      </c>
      <c r="F277" s="45">
        <f t="shared" si="61"/>
        <v>5.4941784600733481</v>
      </c>
    </row>
    <row r="278" spans="1:6" ht="12.75" customHeight="1">
      <c r="A278" s="63">
        <v>382</v>
      </c>
      <c r="B278" s="65" t="s">
        <v>549</v>
      </c>
      <c r="C278" s="247" t="s">
        <v>550</v>
      </c>
      <c r="D278" s="60">
        <f t="shared" ref="D278:E278" si="63">SUM(D279:D282)</f>
        <v>358108.5</v>
      </c>
      <c r="E278" s="60">
        <f t="shared" si="63"/>
        <v>466896.88</v>
      </c>
      <c r="F278" s="45">
        <f t="shared" ref="F278:F282" si="64">IF(D278&lt;&gt;0,IF(E278/D278&gt;=100,"&gt;&gt;100",E278/D278*100),"-")</f>
        <v>130.37860871774896</v>
      </c>
    </row>
    <row r="279" spans="1:6" ht="12.75" customHeight="1">
      <c r="A279" s="63">
        <v>3821</v>
      </c>
      <c r="B279" s="64" t="s">
        <v>551</v>
      </c>
      <c r="C279" s="247" t="s">
        <v>552</v>
      </c>
      <c r="D279" s="194">
        <v>47780.2</v>
      </c>
      <c r="E279" s="194">
        <v>59999.99</v>
      </c>
      <c r="F279" s="45">
        <f t="shared" si="64"/>
        <v>125.57500805773103</v>
      </c>
    </row>
    <row r="280" spans="1:6" ht="12.75" customHeight="1">
      <c r="A280" s="63">
        <v>3822</v>
      </c>
      <c r="B280" s="64" t="s">
        <v>553</v>
      </c>
      <c r="C280" s="247" t="s">
        <v>554</v>
      </c>
      <c r="D280" s="194">
        <v>310328.3</v>
      </c>
      <c r="E280" s="194">
        <v>406896.89</v>
      </c>
      <c r="F280" s="45">
        <f t="shared" si="64"/>
        <v>131.11820288384914</v>
      </c>
    </row>
    <row r="281" spans="1:6" ht="12.75" customHeight="1">
      <c r="A281" s="63" t="s">
        <v>555</v>
      </c>
      <c r="B281" s="64" t="s">
        <v>556</v>
      </c>
      <c r="C281" s="247" t="s">
        <v>555</v>
      </c>
      <c r="D281" s="194">
        <v>0</v>
      </c>
      <c r="E281" s="194">
        <v>0</v>
      </c>
      <c r="F281" s="45" t="str">
        <f t="shared" si="64"/>
        <v>-</v>
      </c>
    </row>
    <row r="282" spans="1:6" ht="22.8">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811.64</v>
      </c>
      <c r="E283" s="60">
        <f t="shared" si="65"/>
        <v>2111.86</v>
      </c>
      <c r="F283" s="45">
        <f t="shared" ref="F283:F294" si="66">IF(D283&lt;&gt;0,IF(E283/D283&gt;=100,"&gt;&gt;100",E283/D283*100),"-")</f>
        <v>260.19663890394759</v>
      </c>
    </row>
    <row r="284" spans="1:6" ht="12.75" customHeight="1">
      <c r="A284" s="63">
        <v>3831</v>
      </c>
      <c r="B284" s="64" t="s">
        <v>561</v>
      </c>
      <c r="C284" s="247" t="s">
        <v>562</v>
      </c>
      <c r="D284" s="194">
        <v>371.64</v>
      </c>
      <c r="E284" s="194">
        <v>278.73</v>
      </c>
      <c r="F284" s="45">
        <f t="shared" si="66"/>
        <v>75.000000000000014</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1833.13</v>
      </c>
      <c r="F287" s="45" t="str">
        <f t="shared" si="66"/>
        <v>-</v>
      </c>
    </row>
    <row r="288" spans="1:6" ht="12.75" customHeight="1">
      <c r="A288" s="63" t="s">
        <v>569</v>
      </c>
      <c r="B288" s="64" t="s">
        <v>303</v>
      </c>
      <c r="C288" s="247" t="s">
        <v>569</v>
      </c>
      <c r="D288" s="194">
        <v>440</v>
      </c>
      <c r="E288" s="194">
        <v>0</v>
      </c>
      <c r="F288" s="45">
        <f t="shared" si="66"/>
        <v>0</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v>0</v>
      </c>
      <c r="F290" s="45" t="str">
        <f t="shared" si="66"/>
        <v>-</v>
      </c>
    </row>
    <row r="291" spans="1:6" ht="22.8">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2.8">
      <c r="A294" s="63" t="s">
        <v>580</v>
      </c>
      <c r="B294" s="65" t="s">
        <v>581</v>
      </c>
      <c r="C294" s="248" t="s">
        <v>580</v>
      </c>
      <c r="D294" s="194">
        <v>0</v>
      </c>
      <c r="E294" s="194">
        <v>0</v>
      </c>
      <c r="F294" s="45" t="str">
        <f t="shared" si="66"/>
        <v>-</v>
      </c>
    </row>
    <row r="295" spans="1:6" ht="12.75" customHeight="1">
      <c r="A295" s="63" t="s">
        <v>582</v>
      </c>
      <c r="B295" s="64" t="s">
        <v>583</v>
      </c>
      <c r="C295" s="247" t="s">
        <v>584</v>
      </c>
      <c r="D295" s="194">
        <v>6545.18</v>
      </c>
      <c r="E295" s="194">
        <v>7224.84</v>
      </c>
      <c r="F295" s="45">
        <f t="shared" ref="F295:F306" si="68">IF(D295&lt;&gt;0,IF(E295/D295&gt;=100,"&gt;&gt;100",E295/D295*100),"-")</f>
        <v>110.38413000100837</v>
      </c>
    </row>
    <row r="296" spans="1:6" ht="12.75" customHeight="1">
      <c r="A296" s="63" t="s">
        <v>582</v>
      </c>
      <c r="B296" s="64" t="s">
        <v>585</v>
      </c>
      <c r="C296" s="247" t="s">
        <v>586</v>
      </c>
      <c r="D296" s="194">
        <v>6545.18</v>
      </c>
      <c r="E296" s="194">
        <v>7224.84</v>
      </c>
      <c r="F296" s="45">
        <f t="shared" si="68"/>
        <v>110.38413000100837</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78442683.100000009</v>
      </c>
      <c r="E299" s="60">
        <f>E152-E297+E298</f>
        <v>94115064.760000005</v>
      </c>
      <c r="F299" s="45">
        <f t="shared" si="68"/>
        <v>119.97940539593806</v>
      </c>
    </row>
    <row r="300" spans="1:6" ht="12.75" customHeight="1">
      <c r="A300" s="63" t="s">
        <v>582</v>
      </c>
      <c r="B300" s="64" t="s">
        <v>593</v>
      </c>
      <c r="C300" s="247" t="s">
        <v>594</v>
      </c>
      <c r="D300" s="60">
        <f>IF(D6&gt;=D299,D6-D299,0)</f>
        <v>8023482</v>
      </c>
      <c r="E300" s="60">
        <f>IF(E6&gt;=E299,E6-E299,0)</f>
        <v>4829804.9800000042</v>
      </c>
      <c r="F300" s="45">
        <f t="shared" si="68"/>
        <v>60.195872315785145</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10305200.08</v>
      </c>
      <c r="E302" s="194">
        <v>12244996.460000001</v>
      </c>
      <c r="F302" s="45">
        <f t="shared" si="68"/>
        <v>118.8234713051782</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2256772.86</v>
      </c>
      <c r="E304" s="194">
        <v>6003036.7599999998</v>
      </c>
      <c r="F304" s="45">
        <f t="shared" si="68"/>
        <v>266.00092842307578</v>
      </c>
    </row>
    <row r="305" spans="1:6" ht="12">
      <c r="A305" s="63">
        <v>9661</v>
      </c>
      <c r="B305" s="220" t="s">
        <v>603</v>
      </c>
      <c r="C305" s="247" t="s">
        <v>604</v>
      </c>
      <c r="D305" s="194">
        <v>224859.93</v>
      </c>
      <c r="E305" s="194">
        <v>278074.63</v>
      </c>
      <c r="F305" s="45">
        <f t="shared" si="68"/>
        <v>123.66571047140324</v>
      </c>
    </row>
    <row r="306" spans="1:6" ht="12.75" customHeight="1">
      <c r="A306" s="249" t="s">
        <v>605</v>
      </c>
      <c r="B306" s="184" t="s">
        <v>606</v>
      </c>
      <c r="C306" s="250" t="s">
        <v>605</v>
      </c>
      <c r="D306" s="196">
        <v>1357869.66</v>
      </c>
      <c r="E306" s="196">
        <v>1595559.13</v>
      </c>
      <c r="F306" s="61">
        <f t="shared" si="68"/>
        <v>117.50458655950821</v>
      </c>
    </row>
    <row r="307" spans="1:6" s="55" customFormat="1" ht="20.100000000000001" customHeight="1">
      <c r="A307" s="331" t="s">
        <v>607</v>
      </c>
      <c r="B307" s="328"/>
      <c r="C307" s="171"/>
      <c r="D307" s="43"/>
      <c r="E307" s="43"/>
      <c r="F307" s="44"/>
    </row>
    <row r="308" spans="1:6" ht="12.75" customHeight="1">
      <c r="A308" s="63">
        <v>7</v>
      </c>
      <c r="B308" s="64" t="s">
        <v>608</v>
      </c>
      <c r="C308" s="247" t="s">
        <v>609</v>
      </c>
      <c r="D308" s="60">
        <f t="shared" ref="D308:E308" si="71">D309+D321+D354+D358</f>
        <v>54131</v>
      </c>
      <c r="E308" s="60">
        <f t="shared" si="71"/>
        <v>115369.58</v>
      </c>
      <c r="F308" s="45">
        <f t="shared" ref="F308:F428" si="72">IF(D308&lt;&gt;0,IF(E308/D308&gt;=100,"&gt;&gt;100",E308/D308*100),"-")</f>
        <v>213.13033197243723</v>
      </c>
    </row>
    <row r="309" spans="1:6" ht="12.75" customHeight="1">
      <c r="A309" s="63">
        <v>71</v>
      </c>
      <c r="B309" s="64" t="s">
        <v>610</v>
      </c>
      <c r="C309" s="247" t="s">
        <v>611</v>
      </c>
      <c r="D309" s="60">
        <f t="shared" ref="D309:E309" si="73">D310+D314</f>
        <v>28951.25</v>
      </c>
      <c r="E309" s="60">
        <f t="shared" si="73"/>
        <v>100934.42</v>
      </c>
      <c r="F309" s="45">
        <f t="shared" si="72"/>
        <v>348.63579292776649</v>
      </c>
    </row>
    <row r="310" spans="1:6" ht="12">
      <c r="A310" s="63">
        <v>711</v>
      </c>
      <c r="B310" s="64" t="s">
        <v>612</v>
      </c>
      <c r="C310" s="247" t="s">
        <v>613</v>
      </c>
      <c r="D310" s="60">
        <f t="shared" ref="D310:E310" si="74">SUM(D311:D313)</f>
        <v>28951.25</v>
      </c>
      <c r="E310" s="60">
        <f t="shared" si="74"/>
        <v>100934.42</v>
      </c>
      <c r="F310" s="45">
        <f t="shared" si="72"/>
        <v>348.63579292776649</v>
      </c>
    </row>
    <row r="311" spans="1:6" ht="12.75" customHeight="1">
      <c r="A311" s="63">
        <v>7111</v>
      </c>
      <c r="B311" s="64" t="s">
        <v>614</v>
      </c>
      <c r="C311" s="247" t="s">
        <v>615</v>
      </c>
      <c r="D311" s="194">
        <v>28951.25</v>
      </c>
      <c r="E311" s="194">
        <v>100934.42</v>
      </c>
      <c r="F311" s="45">
        <f t="shared" si="72"/>
        <v>348.63579292776649</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2.8">
      <c r="A321" s="63">
        <v>72</v>
      </c>
      <c r="B321" s="183" t="s">
        <v>634</v>
      </c>
      <c r="C321" s="247" t="s">
        <v>635</v>
      </c>
      <c r="D321" s="60">
        <f t="shared" ref="D321:E321" si="76">D322+D327+D336+D341+D346+D349</f>
        <v>25179.75</v>
      </c>
      <c r="E321" s="60">
        <f t="shared" si="76"/>
        <v>14435.16</v>
      </c>
      <c r="F321" s="45">
        <f t="shared" si="72"/>
        <v>57.32844845560421</v>
      </c>
    </row>
    <row r="322" spans="1:6" ht="12.75" customHeight="1">
      <c r="A322" s="63">
        <v>721</v>
      </c>
      <c r="B322" s="64" t="s">
        <v>636</v>
      </c>
      <c r="C322" s="247" t="s">
        <v>637</v>
      </c>
      <c r="D322" s="60">
        <f t="shared" ref="D322:E322" si="77">SUM(D323:D326)</f>
        <v>17247.740000000002</v>
      </c>
      <c r="E322" s="60">
        <f t="shared" si="77"/>
        <v>806.32</v>
      </c>
      <c r="F322" s="45">
        <f t="shared" si="72"/>
        <v>4.6749313243358257</v>
      </c>
    </row>
    <row r="323" spans="1:6" ht="12.75" customHeight="1">
      <c r="A323" s="63">
        <v>7211</v>
      </c>
      <c r="B323" s="64" t="s">
        <v>638</v>
      </c>
      <c r="C323" s="247" t="s">
        <v>639</v>
      </c>
      <c r="D323" s="194">
        <v>17247.740000000002</v>
      </c>
      <c r="E323" s="194">
        <v>806.32</v>
      </c>
      <c r="F323" s="45">
        <f t="shared" si="72"/>
        <v>4.6749313243358257</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1000</v>
      </c>
      <c r="E327" s="60">
        <f t="shared" si="78"/>
        <v>2240.2399999999998</v>
      </c>
      <c r="F327" s="45">
        <f t="shared" si="72"/>
        <v>224.02399999999994</v>
      </c>
    </row>
    <row r="328" spans="1:6" ht="12.75" customHeight="1">
      <c r="A328" s="63">
        <v>7221</v>
      </c>
      <c r="B328" s="64" t="s">
        <v>648</v>
      </c>
      <c r="C328" s="247" t="s">
        <v>649</v>
      </c>
      <c r="D328" s="194">
        <v>0</v>
      </c>
      <c r="E328" s="194">
        <v>519.24</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200</v>
      </c>
      <c r="F330" s="45" t="str">
        <f t="shared" si="72"/>
        <v>-</v>
      </c>
    </row>
    <row r="331" spans="1:6" ht="12.75" customHeight="1">
      <c r="A331" s="63">
        <v>7224</v>
      </c>
      <c r="B331" s="64" t="s">
        <v>654</v>
      </c>
      <c r="C331" s="247" t="s">
        <v>655</v>
      </c>
      <c r="D331" s="194">
        <v>1000</v>
      </c>
      <c r="E331" s="194">
        <v>1500</v>
      </c>
      <c r="F331" s="45">
        <f t="shared" si="72"/>
        <v>150</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21</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300.01</v>
      </c>
      <c r="E336" s="60">
        <f t="shared" si="79"/>
        <v>1145</v>
      </c>
      <c r="F336" s="45">
        <f t="shared" si="72"/>
        <v>381.65394486850437</v>
      </c>
    </row>
    <row r="337" spans="1:6" ht="12.75" customHeight="1">
      <c r="A337" s="63">
        <v>7231</v>
      </c>
      <c r="B337" s="64" t="s">
        <v>666</v>
      </c>
      <c r="C337" s="247" t="s">
        <v>667</v>
      </c>
      <c r="D337" s="194">
        <v>300.01</v>
      </c>
      <c r="E337" s="194">
        <v>1145</v>
      </c>
      <c r="F337" s="45">
        <f t="shared" si="72"/>
        <v>381.65394486850437</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6632</v>
      </c>
      <c r="E346" s="60">
        <f t="shared" si="81"/>
        <v>10243.6</v>
      </c>
      <c r="F346" s="45">
        <f t="shared" si="72"/>
        <v>154.45717732207481</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6632</v>
      </c>
      <c r="E348" s="194">
        <v>10243.6</v>
      </c>
      <c r="F348" s="45">
        <f t="shared" si="72"/>
        <v>154.45717732207481</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5674738.8399999999</v>
      </c>
      <c r="E360" s="60">
        <f t="shared" si="86"/>
        <v>14430892.850000001</v>
      </c>
      <c r="F360" s="45">
        <f t="shared" si="72"/>
        <v>254.30056354804867</v>
      </c>
    </row>
    <row r="361" spans="1:6" ht="12.75" customHeight="1">
      <c r="A361" s="63">
        <v>41</v>
      </c>
      <c r="B361" s="64" t="s">
        <v>714</v>
      </c>
      <c r="C361" s="247" t="s">
        <v>715</v>
      </c>
      <c r="D361" s="60">
        <f t="shared" ref="D361:E361" si="87">D362+D366</f>
        <v>64000.47</v>
      </c>
      <c r="E361" s="60">
        <f t="shared" si="87"/>
        <v>254476.47</v>
      </c>
      <c r="F361" s="45">
        <f t="shared" si="72"/>
        <v>397.61656437835535</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64000.47</v>
      </c>
      <c r="E366" s="60">
        <f t="shared" si="89"/>
        <v>254476.47</v>
      </c>
      <c r="F366" s="45">
        <f t="shared" si="72"/>
        <v>397.61656437835535</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61450.47</v>
      </c>
      <c r="E369" s="194">
        <v>57952.01</v>
      </c>
      <c r="F369" s="45">
        <f t="shared" si="72"/>
        <v>94.306862095603179</v>
      </c>
    </row>
    <row r="370" spans="1:6" ht="12.75" customHeight="1">
      <c r="A370" s="63">
        <v>4124</v>
      </c>
      <c r="B370" s="64" t="s">
        <v>628</v>
      </c>
      <c r="C370" s="247" t="s">
        <v>727</v>
      </c>
      <c r="D370" s="194">
        <v>2550</v>
      </c>
      <c r="E370" s="194">
        <v>196524.46</v>
      </c>
      <c r="F370" s="45">
        <f t="shared" si="72"/>
        <v>7706.8415686274502</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2.8">
      <c r="A373" s="63">
        <v>42</v>
      </c>
      <c r="B373" s="183" t="s">
        <v>730</v>
      </c>
      <c r="C373" s="247" t="s">
        <v>731</v>
      </c>
      <c r="D373" s="60">
        <f t="shared" ref="D373:E373" si="90">D374+D379+D388+D393+D398+D401</f>
        <v>2639677.73</v>
      </c>
      <c r="E373" s="60">
        <f t="shared" si="90"/>
        <v>2377026.0700000003</v>
      </c>
      <c r="F373" s="45">
        <f t="shared" si="72"/>
        <v>90.049858851519744</v>
      </c>
    </row>
    <row r="374" spans="1:6" ht="12.75" customHeight="1">
      <c r="A374" s="63">
        <v>421</v>
      </c>
      <c r="B374" s="64" t="s">
        <v>732</v>
      </c>
      <c r="C374" s="247" t="s">
        <v>733</v>
      </c>
      <c r="D374" s="60">
        <f t="shared" ref="D374:E374" si="91">SUM(D375:D378)</f>
        <v>820270.29</v>
      </c>
      <c r="E374" s="60">
        <f t="shared" si="91"/>
        <v>299517.3</v>
      </c>
      <c r="F374" s="45">
        <f t="shared" si="72"/>
        <v>36.51446403111833</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820270.29</v>
      </c>
      <c r="E376" s="194">
        <v>169459.18</v>
      </c>
      <c r="F376" s="45">
        <f t="shared" si="72"/>
        <v>20.658944017099532</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130058.12</v>
      </c>
      <c r="F378" s="45" t="str">
        <f t="shared" si="72"/>
        <v>-</v>
      </c>
    </row>
    <row r="379" spans="1:6" ht="12.75" customHeight="1">
      <c r="A379" s="63">
        <v>422</v>
      </c>
      <c r="B379" s="64" t="s">
        <v>738</v>
      </c>
      <c r="C379" s="247" t="s">
        <v>739</v>
      </c>
      <c r="D379" s="60">
        <f t="shared" ref="D379:E379" si="92">SUM(D380:D387)</f>
        <v>1248781.79</v>
      </c>
      <c r="E379" s="60">
        <f t="shared" si="92"/>
        <v>1350293.23</v>
      </c>
      <c r="F379" s="45">
        <f t="shared" si="72"/>
        <v>108.12883730471438</v>
      </c>
    </row>
    <row r="380" spans="1:6" ht="12.75" customHeight="1">
      <c r="A380" s="63">
        <v>4221</v>
      </c>
      <c r="B380" s="64" t="s">
        <v>648</v>
      </c>
      <c r="C380" s="247" t="s">
        <v>740</v>
      </c>
      <c r="D380" s="194">
        <v>318418.89</v>
      </c>
      <c r="E380" s="194">
        <v>361188.31</v>
      </c>
      <c r="F380" s="45">
        <f t="shared" si="72"/>
        <v>113.4318099029866</v>
      </c>
    </row>
    <row r="381" spans="1:6" ht="12.75" customHeight="1">
      <c r="A381" s="63">
        <v>4222</v>
      </c>
      <c r="B381" s="64" t="s">
        <v>741</v>
      </c>
      <c r="C381" s="247" t="s">
        <v>742</v>
      </c>
      <c r="D381" s="194">
        <v>22461.96</v>
      </c>
      <c r="E381" s="194">
        <v>30694.66</v>
      </c>
      <c r="F381" s="45">
        <f t="shared" si="72"/>
        <v>136.65174365905736</v>
      </c>
    </row>
    <row r="382" spans="1:6" ht="12.75" customHeight="1">
      <c r="A382" s="63">
        <v>4223</v>
      </c>
      <c r="B382" s="64" t="s">
        <v>652</v>
      </c>
      <c r="C382" s="247" t="s">
        <v>743</v>
      </c>
      <c r="D382" s="194">
        <v>346443.39</v>
      </c>
      <c r="E382" s="194">
        <v>111558.08</v>
      </c>
      <c r="F382" s="45">
        <f t="shared" si="72"/>
        <v>32.200954966986089</v>
      </c>
    </row>
    <row r="383" spans="1:6" ht="12.75" customHeight="1">
      <c r="A383" s="63">
        <v>4224</v>
      </c>
      <c r="B383" s="64" t="s">
        <v>654</v>
      </c>
      <c r="C383" s="247" t="s">
        <v>744</v>
      </c>
      <c r="D383" s="194">
        <v>223483.72</v>
      </c>
      <c r="E383" s="194">
        <v>460033.42</v>
      </c>
      <c r="F383" s="45">
        <f t="shared" si="72"/>
        <v>205.8465019286416</v>
      </c>
    </row>
    <row r="384" spans="1:6" ht="12.75" customHeight="1">
      <c r="A384" s="70">
        <v>4225</v>
      </c>
      <c r="B384" s="65" t="s">
        <v>656</v>
      </c>
      <c r="C384" s="278" t="s">
        <v>745</v>
      </c>
      <c r="D384" s="192">
        <v>9371.4599999999991</v>
      </c>
      <c r="E384" s="192">
        <v>16508.7</v>
      </c>
      <c r="F384" s="71">
        <f t="shared" si="72"/>
        <v>176.15931775838558</v>
      </c>
    </row>
    <row r="385" spans="1:6" ht="12.75" customHeight="1">
      <c r="A385" s="63">
        <v>4226</v>
      </c>
      <c r="B385" s="64" t="s">
        <v>658</v>
      </c>
      <c r="C385" s="247" t="s">
        <v>746</v>
      </c>
      <c r="D385" s="194">
        <v>17445.36</v>
      </c>
      <c r="E385" s="194">
        <v>5789.31</v>
      </c>
      <c r="F385" s="45">
        <f t="shared" si="72"/>
        <v>33.185385684216314</v>
      </c>
    </row>
    <row r="386" spans="1:6" ht="12.75" customHeight="1">
      <c r="A386" s="63">
        <v>4227</v>
      </c>
      <c r="B386" s="183" t="s">
        <v>660</v>
      </c>
      <c r="C386" s="247" t="s">
        <v>747</v>
      </c>
      <c r="D386" s="194">
        <v>311157.01</v>
      </c>
      <c r="E386" s="194">
        <v>364520.75</v>
      </c>
      <c r="F386" s="45">
        <f t="shared" si="72"/>
        <v>117.15010052320531</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472057.81</v>
      </c>
      <c r="E388" s="60">
        <f t="shared" si="93"/>
        <v>644088.55000000005</v>
      </c>
      <c r="F388" s="45">
        <f t="shared" si="72"/>
        <v>136.44272721597383</v>
      </c>
    </row>
    <row r="389" spans="1:6" ht="12.75" customHeight="1">
      <c r="A389" s="63">
        <v>4231</v>
      </c>
      <c r="B389" s="64" t="s">
        <v>666</v>
      </c>
      <c r="C389" s="247" t="s">
        <v>751</v>
      </c>
      <c r="D389" s="194">
        <v>472057.81</v>
      </c>
      <c r="E389" s="194">
        <v>644088.55000000005</v>
      </c>
      <c r="F389" s="45">
        <f t="shared" si="72"/>
        <v>136.44272721597383</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97218.09</v>
      </c>
      <c r="E393" s="60">
        <f t="shared" si="94"/>
        <v>81486.990000000005</v>
      </c>
      <c r="F393" s="45">
        <f t="shared" si="72"/>
        <v>83.818752250738527</v>
      </c>
    </row>
    <row r="394" spans="1:6" ht="12.75" customHeight="1">
      <c r="A394" s="63">
        <v>4241</v>
      </c>
      <c r="B394" s="64" t="s">
        <v>757</v>
      </c>
      <c r="C394" s="247" t="s">
        <v>758</v>
      </c>
      <c r="D394" s="194">
        <v>97180.29</v>
      </c>
      <c r="E394" s="194">
        <v>81486.990000000005</v>
      </c>
      <c r="F394" s="45">
        <f t="shared" si="72"/>
        <v>83.851355043291193</v>
      </c>
    </row>
    <row r="395" spans="1:6" ht="12.75" customHeight="1">
      <c r="A395" s="63">
        <v>4242</v>
      </c>
      <c r="B395" s="64" t="s">
        <v>678</v>
      </c>
      <c r="C395" s="247" t="s">
        <v>759</v>
      </c>
      <c r="D395" s="194">
        <v>37.799999999999997</v>
      </c>
      <c r="E395" s="194">
        <v>0</v>
      </c>
      <c r="F395" s="45">
        <f t="shared" si="72"/>
        <v>0</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1349.75</v>
      </c>
      <c r="E401" s="60">
        <f t="shared" si="96"/>
        <v>1640</v>
      </c>
      <c r="F401" s="45">
        <f t="shared" si="72"/>
        <v>121.50398221892944</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1349.75</v>
      </c>
      <c r="E403" s="194">
        <v>1640</v>
      </c>
      <c r="F403" s="45">
        <f t="shared" si="72"/>
        <v>121.50398221892944</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2971060.64</v>
      </c>
      <c r="E412" s="60">
        <f t="shared" si="100"/>
        <v>11799390.310000001</v>
      </c>
      <c r="F412" s="45">
        <f t="shared" si="72"/>
        <v>397.14404179916028</v>
      </c>
    </row>
    <row r="413" spans="1:6" ht="12.75" customHeight="1">
      <c r="A413" s="63">
        <v>451</v>
      </c>
      <c r="B413" s="64" t="s">
        <v>785</v>
      </c>
      <c r="C413" s="247" t="s">
        <v>786</v>
      </c>
      <c r="D413" s="194">
        <v>2841059.08</v>
      </c>
      <c r="E413" s="194">
        <v>11794344.75</v>
      </c>
      <c r="F413" s="45">
        <f t="shared" si="72"/>
        <v>415.13901745401222</v>
      </c>
    </row>
    <row r="414" spans="1:6" ht="12.75" customHeight="1">
      <c r="A414" s="63">
        <v>452</v>
      </c>
      <c r="B414" s="64" t="s">
        <v>787</v>
      </c>
      <c r="C414" s="247" t="s">
        <v>788</v>
      </c>
      <c r="D414" s="194">
        <v>130001.56</v>
      </c>
      <c r="E414" s="194">
        <v>5045.5600000000004</v>
      </c>
      <c r="F414" s="45">
        <f t="shared" si="72"/>
        <v>3.8811534261588863</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5620607.8399999999</v>
      </c>
      <c r="E418" s="60">
        <f t="shared" si="102"/>
        <v>14315523.270000001</v>
      </c>
      <c r="F418" s="45">
        <f t="shared" si="72"/>
        <v>254.69706618065709</v>
      </c>
    </row>
    <row r="419" spans="1:6" ht="12.75" customHeight="1">
      <c r="A419" s="63">
        <v>92212</v>
      </c>
      <c r="B419" s="64" t="s">
        <v>797</v>
      </c>
      <c r="C419" s="247" t="s">
        <v>798</v>
      </c>
      <c r="D419" s="194">
        <v>60123.07</v>
      </c>
      <c r="E419" s="194">
        <v>0</v>
      </c>
      <c r="F419" s="45">
        <f t="shared" si="72"/>
        <v>0</v>
      </c>
    </row>
    <row r="420" spans="1:6" ht="12.75" customHeight="1">
      <c r="A420" s="63">
        <v>92222</v>
      </c>
      <c r="B420" s="64" t="s">
        <v>799</v>
      </c>
      <c r="C420" s="247" t="s">
        <v>800</v>
      </c>
      <c r="D420" s="194">
        <v>0</v>
      </c>
      <c r="E420" s="194">
        <v>77096.679999999993</v>
      </c>
      <c r="F420" s="45" t="str">
        <f t="shared" si="72"/>
        <v>-</v>
      </c>
    </row>
    <row r="421" spans="1:6" ht="12.75" customHeight="1">
      <c r="A421" s="63">
        <v>97</v>
      </c>
      <c r="B421" s="220" t="s">
        <v>801</v>
      </c>
      <c r="C421" s="247" t="s">
        <v>802</v>
      </c>
      <c r="D421" s="194">
        <v>2169.6999999999998</v>
      </c>
      <c r="E421" s="194">
        <v>6927.83</v>
      </c>
      <c r="F421" s="45">
        <f t="shared" si="72"/>
        <v>319.29898142600359</v>
      </c>
    </row>
    <row r="422" spans="1:6" ht="12.75" customHeight="1">
      <c r="A422" s="63" t="s">
        <v>582</v>
      </c>
      <c r="B422" s="64" t="s">
        <v>803</v>
      </c>
      <c r="C422" s="247" t="s">
        <v>804</v>
      </c>
      <c r="D422" s="60">
        <f>D6+D308</f>
        <v>86520296.100000009</v>
      </c>
      <c r="E422" s="60">
        <f>E6+E308</f>
        <v>99060239.320000008</v>
      </c>
      <c r="F422" s="45">
        <f t="shared" si="72"/>
        <v>114.49364344003902</v>
      </c>
    </row>
    <row r="423" spans="1:6" ht="12.75" customHeight="1">
      <c r="A423" s="63" t="s">
        <v>582</v>
      </c>
      <c r="B423" s="64" t="s">
        <v>805</v>
      </c>
      <c r="C423" s="247" t="s">
        <v>806</v>
      </c>
      <c r="D423" s="60">
        <f t="shared" ref="D423:E423" si="103">D299+D360</f>
        <v>84117421.940000013</v>
      </c>
      <c r="E423" s="60">
        <f t="shared" si="103"/>
        <v>108545957.61000001</v>
      </c>
      <c r="F423" s="45">
        <f t="shared" si="72"/>
        <v>129.04099425137468</v>
      </c>
    </row>
    <row r="424" spans="1:6" ht="12.75" customHeight="1">
      <c r="A424" s="63" t="s">
        <v>582</v>
      </c>
      <c r="B424" s="64" t="s">
        <v>807</v>
      </c>
      <c r="C424" s="247" t="s">
        <v>808</v>
      </c>
      <c r="D424" s="60">
        <f t="shared" ref="D424:E424" si="104">IF(D422&gt;=D423,D422-D423,0)</f>
        <v>2402874.1599999964</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9485718.2900000066</v>
      </c>
      <c r="F425" s="45" t="str">
        <f t="shared" si="72"/>
        <v>-</v>
      </c>
    </row>
    <row r="426" spans="1:6" ht="12.75" customHeight="1">
      <c r="A426" s="251" t="s">
        <v>811</v>
      </c>
      <c r="B426" s="183" t="s">
        <v>812</v>
      </c>
      <c r="C426" s="252" t="s">
        <v>813</v>
      </c>
      <c r="D426" s="60">
        <f t="shared" ref="D426:E426" si="106">IF(D302-D303+D419-D420&gt;=0,D302-D303+D419-D420,0)</f>
        <v>10365323.15</v>
      </c>
      <c r="E426" s="60">
        <f t="shared" si="106"/>
        <v>12167899.780000001</v>
      </c>
      <c r="F426" s="45">
        <f t="shared" si="72"/>
        <v>117.39045280030658</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2258942.56</v>
      </c>
      <c r="E428" s="81">
        <f t="shared" si="108"/>
        <v>6009964.5899999999</v>
      </c>
      <c r="F428" s="61">
        <f t="shared" si="72"/>
        <v>266.05212086490593</v>
      </c>
    </row>
    <row r="429" spans="1:6" s="55" customFormat="1" ht="20.100000000000001" customHeight="1">
      <c r="A429" s="331" t="s">
        <v>819</v>
      </c>
      <c r="B429" s="328"/>
      <c r="C429" s="171"/>
      <c r="D429" s="43"/>
      <c r="E429" s="43"/>
      <c r="F429" s="44"/>
    </row>
    <row r="430" spans="1:6" ht="12.75" customHeight="1">
      <c r="A430" s="63">
        <v>8</v>
      </c>
      <c r="B430" s="64" t="s">
        <v>820</v>
      </c>
      <c r="C430" s="247" t="s">
        <v>821</v>
      </c>
      <c r="D430" s="60">
        <f>D431+D466+D479+D491+D522</f>
        <v>13052.8</v>
      </c>
      <c r="E430" s="60">
        <f>E431+E466+E479+E491+E522</f>
        <v>12914.86</v>
      </c>
      <c r="F430" s="45">
        <f t="shared" ref="F430:F651" si="109">IF(D430&lt;&gt;0,IF(E430/D430&gt;=100,"&gt;&gt;100",E430/D430*100),"-")</f>
        <v>98.943215248835514</v>
      </c>
    </row>
    <row r="431" spans="1:6" ht="22.8">
      <c r="A431" s="63">
        <v>81</v>
      </c>
      <c r="B431" s="182" t="s">
        <v>822</v>
      </c>
      <c r="C431" s="247" t="s">
        <v>823</v>
      </c>
      <c r="D431" s="60">
        <f t="shared" ref="D431:E431" si="110">D432+D437+D440+D444+D445+D452+D457+D465</f>
        <v>13052.8</v>
      </c>
      <c r="E431" s="60">
        <f t="shared" si="110"/>
        <v>12914.86</v>
      </c>
      <c r="F431" s="45">
        <f t="shared" si="109"/>
        <v>98.943215248835514</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2.8">
      <c r="A437" s="63">
        <v>812</v>
      </c>
      <c r="B437" s="64" t="s">
        <v>834</v>
      </c>
      <c r="C437" s="247" t="s">
        <v>835</v>
      </c>
      <c r="D437" s="60">
        <f t="shared" ref="D437:E437" si="112">SUM(D438:D439)</f>
        <v>13052.8</v>
      </c>
      <c r="E437" s="60">
        <f t="shared" si="112"/>
        <v>12914.86</v>
      </c>
      <c r="F437" s="45">
        <f t="shared" si="109"/>
        <v>98.943215248835514</v>
      </c>
    </row>
    <row r="438" spans="1:6" ht="22.8">
      <c r="A438" s="63">
        <v>8121</v>
      </c>
      <c r="B438" s="183" t="s">
        <v>836</v>
      </c>
      <c r="C438" s="247" t="s">
        <v>837</v>
      </c>
      <c r="D438" s="194">
        <v>13052.8</v>
      </c>
      <c r="E438" s="194">
        <v>12914.86</v>
      </c>
      <c r="F438" s="45">
        <f t="shared" si="109"/>
        <v>98.943215248835514</v>
      </c>
    </row>
    <row r="439" spans="1:6" ht="22.8">
      <c r="A439" s="63">
        <v>8122</v>
      </c>
      <c r="B439" s="183" t="s">
        <v>838</v>
      </c>
      <c r="C439" s="247" t="s">
        <v>839</v>
      </c>
      <c r="D439" s="194">
        <v>0</v>
      </c>
      <c r="E439" s="194">
        <v>0</v>
      </c>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12">
      <c r="A444" s="63">
        <v>814</v>
      </c>
      <c r="B444" s="183" t="s">
        <v>848</v>
      </c>
      <c r="C444" s="247" t="s">
        <v>849</v>
      </c>
      <c r="D444" s="194">
        <v>0</v>
      </c>
      <c r="E444" s="194">
        <v>0</v>
      </c>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12">
      <c r="A447" s="63">
        <v>8154</v>
      </c>
      <c r="B447" s="64" t="s">
        <v>854</v>
      </c>
      <c r="C447" s="247" t="s">
        <v>855</v>
      </c>
      <c r="D447" s="194">
        <v>0</v>
      </c>
      <c r="E447" s="194">
        <v>0</v>
      </c>
      <c r="F447" s="45" t="str">
        <f t="shared" si="109"/>
        <v>-</v>
      </c>
    </row>
    <row r="448" spans="1:6" ht="22.8">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2.8">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12">
      <c r="A484" s="63">
        <v>832</v>
      </c>
      <c r="B484" s="183" t="s">
        <v>928</v>
      </c>
      <c r="C484" s="247" t="s">
        <v>929</v>
      </c>
      <c r="D484" s="194">
        <v>0</v>
      </c>
      <c r="E484" s="194">
        <v>0</v>
      </c>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12">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433095.48</v>
      </c>
      <c r="E535" s="60">
        <f>E536+E571+E584+E597+E629</f>
        <v>433095.48</v>
      </c>
      <c r="F535" s="45">
        <f t="shared" si="109"/>
        <v>100</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v>0</v>
      </c>
      <c r="F543" s="45" t="str">
        <f t="shared" si="109"/>
        <v>-</v>
      </c>
    </row>
    <row r="544" spans="1:6" ht="12">
      <c r="A544" s="63">
        <v>5122</v>
      </c>
      <c r="B544" s="64" t="s">
        <v>1048</v>
      </c>
      <c r="C544" s="247" t="s">
        <v>1049</v>
      </c>
      <c r="D544" s="194">
        <v>0</v>
      </c>
      <c r="E544" s="194">
        <v>0</v>
      </c>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12">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2.8">
      <c r="A597" s="63">
        <v>54</v>
      </c>
      <c r="B597" s="183" t="s">
        <v>1144</v>
      </c>
      <c r="C597" s="247" t="s">
        <v>1145</v>
      </c>
      <c r="D597" s="60">
        <f t="shared" ref="D597:E597" si="152">D598+D603+D607+D609+D616+D621</f>
        <v>433095.48</v>
      </c>
      <c r="E597" s="60">
        <f t="shared" si="152"/>
        <v>433095.48</v>
      </c>
      <c r="F597" s="45">
        <f t="shared" si="109"/>
        <v>100</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12">
      <c r="A605" s="63">
        <v>5423</v>
      </c>
      <c r="B605" s="64" t="s">
        <v>1160</v>
      </c>
      <c r="C605" s="247" t="s">
        <v>1161</v>
      </c>
      <c r="D605" s="194">
        <v>0</v>
      </c>
      <c r="E605" s="194">
        <v>0</v>
      </c>
      <c r="F605" s="45" t="str">
        <f t="shared" si="109"/>
        <v>-</v>
      </c>
    </row>
    <row r="606" spans="1:6" ht="22.8">
      <c r="A606" s="63">
        <v>5424</v>
      </c>
      <c r="B606" s="64" t="s">
        <v>1162</v>
      </c>
      <c r="C606" s="247" t="s">
        <v>1163</v>
      </c>
      <c r="D606" s="194">
        <v>0</v>
      </c>
      <c r="E606" s="194">
        <v>0</v>
      </c>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2.8">
      <c r="A609" s="63">
        <v>544</v>
      </c>
      <c r="B609" s="64" t="s">
        <v>1168</v>
      </c>
      <c r="C609" s="247" t="s">
        <v>1169</v>
      </c>
      <c r="D609" s="60">
        <f t="shared" ref="D609:E609" si="156">SUM(D610:D615)</f>
        <v>433095.48</v>
      </c>
      <c r="E609" s="60">
        <f t="shared" si="156"/>
        <v>433095.48</v>
      </c>
      <c r="F609" s="45">
        <f t="shared" si="109"/>
        <v>100</v>
      </c>
    </row>
    <row r="610" spans="1:6" ht="22.8">
      <c r="A610" s="63">
        <v>5443</v>
      </c>
      <c r="B610" s="64" t="s">
        <v>1170</v>
      </c>
      <c r="C610" s="247" t="s">
        <v>1171</v>
      </c>
      <c r="D610" s="194">
        <v>433095.48</v>
      </c>
      <c r="E610" s="194">
        <v>433095.48</v>
      </c>
      <c r="F610" s="45">
        <f t="shared" si="109"/>
        <v>100</v>
      </c>
    </row>
    <row r="611" spans="1:6" ht="22.8">
      <c r="A611" s="63">
        <v>5444</v>
      </c>
      <c r="B611" s="183" t="s">
        <v>1172</v>
      </c>
      <c r="C611" s="247" t="s">
        <v>1173</v>
      </c>
      <c r="D611" s="194">
        <v>0</v>
      </c>
      <c r="E611" s="194">
        <v>0</v>
      </c>
      <c r="F611" s="45" t="str">
        <f t="shared" si="109"/>
        <v>-</v>
      </c>
    </row>
    <row r="612" spans="1:6" ht="22.8">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12">
      <c r="A615" s="63">
        <v>5448</v>
      </c>
      <c r="B615" s="64" t="s">
        <v>1180</v>
      </c>
      <c r="C615" s="247" t="s">
        <v>1181</v>
      </c>
      <c r="D615" s="194">
        <v>0</v>
      </c>
      <c r="E615" s="194">
        <v>0</v>
      </c>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2.8">
      <c r="A627" s="63">
        <v>5476</v>
      </c>
      <c r="B627" s="64" t="s">
        <v>1204</v>
      </c>
      <c r="C627" s="247" t="s">
        <v>1205</v>
      </c>
      <c r="D627" s="194">
        <v>0</v>
      </c>
      <c r="E627" s="194">
        <v>0</v>
      </c>
      <c r="F627" s="45" t="str">
        <f t="shared" si="109"/>
        <v>-</v>
      </c>
    </row>
    <row r="628" spans="1:6" ht="12">
      <c r="A628" s="70">
        <v>5477</v>
      </c>
      <c r="B628" s="65" t="s">
        <v>1206</v>
      </c>
      <c r="C628" s="278" t="s">
        <v>1207</v>
      </c>
      <c r="D628" s="192">
        <v>0</v>
      </c>
      <c r="E628" s="192">
        <v>0</v>
      </c>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420042.68</v>
      </c>
      <c r="E640" s="60">
        <f>IF(E535-E430&gt;=0,E535-E430,0)</f>
        <v>420180.62</v>
      </c>
      <c r="F640" s="45">
        <f t="shared" si="109"/>
        <v>100.03283952002211</v>
      </c>
    </row>
    <row r="641" spans="1:6" ht="12.75" customHeight="1">
      <c r="A641" s="63">
        <v>92213</v>
      </c>
      <c r="B641" s="64" t="s">
        <v>1232</v>
      </c>
      <c r="C641" s="247" t="s">
        <v>1233</v>
      </c>
      <c r="D641" s="194">
        <v>10182.219999999999</v>
      </c>
      <c r="E641" s="194">
        <v>0</v>
      </c>
      <c r="F641" s="45">
        <f t="shared" si="109"/>
        <v>0</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86533348.900000006</v>
      </c>
      <c r="E643" s="60">
        <f>E422+E430</f>
        <v>99073154.180000007</v>
      </c>
      <c r="F643" s="45">
        <f t="shared" si="109"/>
        <v>114.49129779374574</v>
      </c>
    </row>
    <row r="644" spans="1:6" ht="12.75" customHeight="1">
      <c r="A644" s="63" t="s">
        <v>582</v>
      </c>
      <c r="B644" s="64" t="s">
        <v>1238</v>
      </c>
      <c r="C644" s="247" t="s">
        <v>1239</v>
      </c>
      <c r="D644" s="60">
        <f>D423+D535</f>
        <v>84550517.420000017</v>
      </c>
      <c r="E644" s="60">
        <f>E423+E535</f>
        <v>108979053.09000002</v>
      </c>
      <c r="F644" s="45">
        <f t="shared" si="109"/>
        <v>128.89223675433303</v>
      </c>
    </row>
    <row r="645" spans="1:6" ht="12.75" customHeight="1">
      <c r="A645" s="63" t="s">
        <v>582</v>
      </c>
      <c r="B645" s="64" t="s">
        <v>1240</v>
      </c>
      <c r="C645" s="247" t="s">
        <v>1241</v>
      </c>
      <c r="D645" s="60">
        <f t="shared" ref="D645:E645" si="163">IF(D643&gt;=D644,D643-D644,0)</f>
        <v>1982831.4799999893</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9905898.9100000113</v>
      </c>
      <c r="F646" s="45" t="str">
        <f t="shared" si="109"/>
        <v>-</v>
      </c>
    </row>
    <row r="647" spans="1:6" ht="22.8">
      <c r="A647" s="251" t="s">
        <v>1244</v>
      </c>
      <c r="B647" s="64" t="s">
        <v>1245</v>
      </c>
      <c r="C647" s="252" t="s">
        <v>1244</v>
      </c>
      <c r="D647" s="60">
        <f>IF(D426-D427+D641-D642&gt;=0,D426-D427+D641-D642,0)</f>
        <v>10375505.370000001</v>
      </c>
      <c r="E647" s="60">
        <f>IF(E426-E427+E641-E642&gt;=0,E426-E427+E641-E642,0)</f>
        <v>12167899.780000001</v>
      </c>
      <c r="F647" s="45">
        <f t="shared" si="109"/>
        <v>117.27524921516184</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12358336.84999999</v>
      </c>
      <c r="E649" s="60">
        <f t="shared" si="165"/>
        <v>2262000.8699999899</v>
      </c>
      <c r="F649" s="45">
        <f t="shared" si="109"/>
        <v>18.303440806438221</v>
      </c>
    </row>
    <row r="650" spans="1:6" ht="22.8">
      <c r="A650" s="63" t="s">
        <v>582</v>
      </c>
      <c r="B650" s="64" t="s">
        <v>1250</v>
      </c>
      <c r="C650" s="247" t="s">
        <v>1251</v>
      </c>
      <c r="D650" s="60">
        <f t="shared" ref="D650:E650" si="166">IF(D646+D648-D645-D647&gt;=0,D646+D648-D645-D647,0)</f>
        <v>0</v>
      </c>
      <c r="E650" s="60">
        <f t="shared" si="166"/>
        <v>0</v>
      </c>
      <c r="F650" s="45" t="str">
        <f t="shared" si="109"/>
        <v>-</v>
      </c>
    </row>
    <row r="651" spans="1:6" ht="22.8">
      <c r="A651" s="249" t="s">
        <v>1252</v>
      </c>
      <c r="B651" s="184" t="s">
        <v>1253</v>
      </c>
      <c r="C651" s="250" t="s">
        <v>1252</v>
      </c>
      <c r="D651" s="196">
        <v>0</v>
      </c>
      <c r="E651" s="196">
        <v>0</v>
      </c>
      <c r="F651" s="61" t="str">
        <f t="shared" si="109"/>
        <v>-</v>
      </c>
    </row>
    <row r="652" spans="1:6" s="55" customFormat="1" ht="20.100000000000001" customHeight="1">
      <c r="A652" s="331" t="s">
        <v>1254</v>
      </c>
      <c r="B652" s="328"/>
      <c r="C652" s="171"/>
      <c r="D652" s="43"/>
      <c r="E652" s="43"/>
      <c r="F652" s="44"/>
    </row>
    <row r="653" spans="1:6" ht="12.75" customHeight="1">
      <c r="A653" s="63">
        <v>11</v>
      </c>
      <c r="B653" s="64" t="s">
        <v>1255</v>
      </c>
      <c r="C653" s="247" t="s">
        <v>1256</v>
      </c>
      <c r="D653" s="194">
        <v>14050252.59</v>
      </c>
      <c r="E653" s="194">
        <v>15523637.960000001</v>
      </c>
      <c r="F653" s="45">
        <f t="shared" ref="F653:F740" si="167">IF(D653&lt;&gt;0,IF(E653/D653&gt;=100,"&gt;&gt;100",E653/D653*100),"-")</f>
        <v>110.48654008575372</v>
      </c>
    </row>
    <row r="654" spans="1:6" ht="12.75" customHeight="1">
      <c r="A654" s="63" t="s">
        <v>1257</v>
      </c>
      <c r="B654" s="64" t="s">
        <v>1258</v>
      </c>
      <c r="C654" s="247" t="s">
        <v>1257</v>
      </c>
      <c r="D654" s="194">
        <v>94284119.019999996</v>
      </c>
      <c r="E654" s="194">
        <v>99421589.590000004</v>
      </c>
      <c r="F654" s="45">
        <f t="shared" si="167"/>
        <v>105.44892461572475</v>
      </c>
    </row>
    <row r="655" spans="1:6" ht="12.75" customHeight="1">
      <c r="A655" s="63" t="s">
        <v>1259</v>
      </c>
      <c r="B655" s="64" t="s">
        <v>1260</v>
      </c>
      <c r="C655" s="247" t="s">
        <v>1259</v>
      </c>
      <c r="D655" s="194">
        <v>92810733.650000006</v>
      </c>
      <c r="E655" s="194">
        <v>103121922.37</v>
      </c>
      <c r="F655" s="45">
        <f t="shared" si="167"/>
        <v>111.10990972109398</v>
      </c>
    </row>
    <row r="656" spans="1:6" ht="22.8">
      <c r="A656" s="63">
        <v>11</v>
      </c>
      <c r="B656" s="64" t="s">
        <v>1261</v>
      </c>
      <c r="C656" s="247" t="s">
        <v>1262</v>
      </c>
      <c r="D656" s="60">
        <f t="shared" ref="D656:E656" si="168">+D653+D654-D655</f>
        <v>15523637.959999993</v>
      </c>
      <c r="E656" s="60">
        <f t="shared" si="168"/>
        <v>11823305.180000007</v>
      </c>
      <c r="F656" s="45">
        <f t="shared" si="167"/>
        <v>76.163237061217913</v>
      </c>
    </row>
    <row r="657" spans="1:6" ht="22.8">
      <c r="A657" s="63" t="s">
        <v>582</v>
      </c>
      <c r="B657" s="64" t="s">
        <v>1263</v>
      </c>
      <c r="C657" s="247" t="s">
        <v>1264</v>
      </c>
      <c r="D657" s="253">
        <v>127</v>
      </c>
      <c r="E657" s="253">
        <v>134</v>
      </c>
      <c r="F657" s="45">
        <f t="shared" si="167"/>
        <v>105.51181102362204</v>
      </c>
    </row>
    <row r="658" spans="1:6" ht="22.8">
      <c r="A658" s="63" t="s">
        <v>582</v>
      </c>
      <c r="B658" s="64" t="s">
        <v>1265</v>
      </c>
      <c r="C658" s="247" t="s">
        <v>1266</v>
      </c>
      <c r="D658" s="253">
        <v>2016</v>
      </c>
      <c r="E658" s="253">
        <v>2037</v>
      </c>
      <c r="F658" s="45">
        <f t="shared" si="167"/>
        <v>101.04166666666667</v>
      </c>
    </row>
    <row r="659" spans="1:6" ht="12.75" customHeight="1">
      <c r="A659" s="63" t="s">
        <v>582</v>
      </c>
      <c r="B659" s="64" t="s">
        <v>1267</v>
      </c>
      <c r="C659" s="247" t="s">
        <v>1268</v>
      </c>
      <c r="D659" s="253">
        <v>127</v>
      </c>
      <c r="E659" s="253">
        <v>134</v>
      </c>
      <c r="F659" s="45">
        <f t="shared" si="167"/>
        <v>105.51181102362204</v>
      </c>
    </row>
    <row r="660" spans="1:6" ht="12.75" customHeight="1">
      <c r="A660" s="63" t="s">
        <v>582</v>
      </c>
      <c r="B660" s="64" t="s">
        <v>1269</v>
      </c>
      <c r="C660" s="247" t="s">
        <v>1270</v>
      </c>
      <c r="D660" s="253">
        <v>1756</v>
      </c>
      <c r="E660" s="253">
        <v>1767</v>
      </c>
      <c r="F660" s="45">
        <f t="shared" si="167"/>
        <v>100.626423690205</v>
      </c>
    </row>
    <row r="661" spans="1:6" ht="22.8">
      <c r="A661" s="63" t="s">
        <v>1271</v>
      </c>
      <c r="B661" s="64" t="s">
        <v>1272</v>
      </c>
      <c r="C661" s="247" t="s">
        <v>1273</v>
      </c>
      <c r="D661" s="194">
        <v>2220614.91</v>
      </c>
      <c r="E661" s="194">
        <v>2569156.66</v>
      </c>
      <c r="F661" s="45">
        <f t="shared" si="167"/>
        <v>115.69573132335674</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v>0</v>
      </c>
      <c r="E663" s="192">
        <v>0</v>
      </c>
      <c r="F663" s="71" t="str">
        <f t="shared" si="167"/>
        <v>-</v>
      </c>
    </row>
    <row r="664" spans="1:6" ht="12.75" customHeight="1">
      <c r="A664" s="70" t="s">
        <v>1278</v>
      </c>
      <c r="B664" s="65" t="s">
        <v>1279</v>
      </c>
      <c r="C664" s="277" t="s">
        <v>1278</v>
      </c>
      <c r="D664" s="192">
        <v>0</v>
      </c>
      <c r="E664" s="192">
        <v>0</v>
      </c>
      <c r="F664" s="71" t="str">
        <f t="shared" si="167"/>
        <v>-</v>
      </c>
    </row>
    <row r="665" spans="1:6" ht="12.75" customHeight="1">
      <c r="A665" s="70">
        <v>61451</v>
      </c>
      <c r="B665" s="65" t="s">
        <v>1280</v>
      </c>
      <c r="C665" s="278" t="s">
        <v>1281</v>
      </c>
      <c r="D665" s="192">
        <v>748355.39</v>
      </c>
      <c r="E665" s="192">
        <v>807838.26</v>
      </c>
      <c r="F665" s="71">
        <f t="shared" si="167"/>
        <v>107.9484788637655</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5290503.97</v>
      </c>
      <c r="E669" s="194">
        <v>4705205.41</v>
      </c>
      <c r="F669" s="45">
        <f t="shared" si="167"/>
        <v>88.936808982301926</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251970.28</v>
      </c>
      <c r="E673" s="194">
        <v>2295750.61</v>
      </c>
      <c r="F673" s="45">
        <f t="shared" si="167"/>
        <v>911.11960108946187</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99028.23</v>
      </c>
      <c r="E676" s="194">
        <v>0</v>
      </c>
      <c r="F676" s="45">
        <f t="shared" si="167"/>
        <v>0</v>
      </c>
    </row>
    <row r="677" spans="1:6" ht="12.75" customHeight="1">
      <c r="A677" s="70">
        <v>63414</v>
      </c>
      <c r="B677" s="65" t="s">
        <v>1304</v>
      </c>
      <c r="C677" s="278" t="s">
        <v>1305</v>
      </c>
      <c r="D677" s="192">
        <v>126311.01</v>
      </c>
      <c r="E677" s="192">
        <v>18825.04</v>
      </c>
      <c r="F677" s="71">
        <f t="shared" si="167"/>
        <v>14.90372058619435</v>
      </c>
    </row>
    <row r="678" spans="1:6" ht="12.75" customHeight="1">
      <c r="A678" s="70">
        <v>63415</v>
      </c>
      <c r="B678" s="65" t="s">
        <v>1306</v>
      </c>
      <c r="C678" s="278" t="s">
        <v>1307</v>
      </c>
      <c r="D678" s="192">
        <v>10085.120000000001</v>
      </c>
      <c r="E678" s="192">
        <v>6407.44</v>
      </c>
      <c r="F678" s="71">
        <f t="shared" si="167"/>
        <v>63.533601979946688</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1280</v>
      </c>
      <c r="E680" s="192">
        <v>0</v>
      </c>
      <c r="F680" s="71">
        <f t="shared" si="167"/>
        <v>0</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2.8">
      <c r="A683" s="70">
        <v>63612</v>
      </c>
      <c r="B683" s="182" t="s">
        <v>1316</v>
      </c>
      <c r="C683" s="278" t="s">
        <v>1317</v>
      </c>
      <c r="D683" s="192">
        <v>37046998.520000003</v>
      </c>
      <c r="E683" s="192">
        <v>40897413.310000002</v>
      </c>
      <c r="F683" s="71">
        <f t="shared" si="167"/>
        <v>110.39332454401492</v>
      </c>
    </row>
    <row r="684" spans="1:6" ht="22.8">
      <c r="A684" s="70">
        <v>63613</v>
      </c>
      <c r="B684" s="182" t="s">
        <v>1318</v>
      </c>
      <c r="C684" s="278" t="s">
        <v>1319</v>
      </c>
      <c r="D684" s="192">
        <v>250401.11</v>
      </c>
      <c r="E684" s="192">
        <v>339967.36</v>
      </c>
      <c r="F684" s="71">
        <f t="shared" si="167"/>
        <v>135.76911060817582</v>
      </c>
    </row>
    <row r="685" spans="1:6" ht="22.8">
      <c r="A685" s="63">
        <v>63622</v>
      </c>
      <c r="B685" s="244" t="s">
        <v>1320</v>
      </c>
      <c r="C685" s="247" t="s">
        <v>1321</v>
      </c>
      <c r="D685" s="194">
        <v>752499.31</v>
      </c>
      <c r="E685" s="194">
        <v>174397.48</v>
      </c>
      <c r="F685" s="45">
        <f t="shared" si="167"/>
        <v>23.175766101366925</v>
      </c>
    </row>
    <row r="686" spans="1:6" ht="22.8">
      <c r="A686" s="63">
        <v>63623</v>
      </c>
      <c r="B686" s="244" t="s">
        <v>1322</v>
      </c>
      <c r="C686" s="247" t="s">
        <v>1323</v>
      </c>
      <c r="D686" s="194">
        <v>153347.54999999999</v>
      </c>
      <c r="E686" s="194">
        <v>103247.44</v>
      </c>
      <c r="F686" s="45">
        <f t="shared" si="167"/>
        <v>67.329044383167528</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2.8">
      <c r="A692" s="70">
        <v>63716</v>
      </c>
      <c r="B692" s="182" t="s">
        <v>1329</v>
      </c>
      <c r="C692" s="277">
        <v>63716</v>
      </c>
      <c r="D692" s="192">
        <v>0</v>
      </c>
      <c r="E692" s="192">
        <v>0</v>
      </c>
      <c r="F692" s="71" t="str">
        <f t="shared" si="167"/>
        <v>-</v>
      </c>
    </row>
    <row r="693" spans="1:6" ht="12">
      <c r="A693" s="70">
        <v>63717</v>
      </c>
      <c r="B693" s="182" t="s">
        <v>1330</v>
      </c>
      <c r="C693" s="277">
        <v>63717</v>
      </c>
      <c r="D693" s="192">
        <v>0</v>
      </c>
      <c r="E693" s="192">
        <v>0</v>
      </c>
      <c r="F693" s="71" t="str">
        <f t="shared" si="167"/>
        <v>-</v>
      </c>
    </row>
    <row r="694" spans="1:6" ht="22.8">
      <c r="A694" s="70">
        <v>63721</v>
      </c>
      <c r="B694" s="182" t="s">
        <v>1331</v>
      </c>
      <c r="C694" s="277">
        <v>63721</v>
      </c>
      <c r="D694" s="192">
        <v>0</v>
      </c>
      <c r="E694" s="192">
        <v>0</v>
      </c>
      <c r="F694" s="71" t="str">
        <f t="shared" si="167"/>
        <v>-</v>
      </c>
    </row>
    <row r="695" spans="1:6" ht="22.8">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2.8">
      <c r="A700" s="70">
        <v>63727</v>
      </c>
      <c r="B700" s="182" t="s">
        <v>1337</v>
      </c>
      <c r="C700" s="277">
        <v>63727</v>
      </c>
      <c r="D700" s="192">
        <v>0</v>
      </c>
      <c r="E700" s="192">
        <v>0</v>
      </c>
      <c r="F700" s="71" t="str">
        <f t="shared" si="167"/>
        <v>-</v>
      </c>
    </row>
    <row r="701" spans="1:6" ht="22.8">
      <c r="A701" s="70">
        <v>63728</v>
      </c>
      <c r="B701" s="182" t="s">
        <v>1338</v>
      </c>
      <c r="C701" s="277">
        <v>63728</v>
      </c>
      <c r="D701" s="192">
        <v>0</v>
      </c>
      <c r="E701" s="192">
        <v>0</v>
      </c>
      <c r="F701" s="71" t="str">
        <f t="shared" si="167"/>
        <v>-</v>
      </c>
    </row>
    <row r="702" spans="1:6" ht="12.75" customHeight="1">
      <c r="A702" s="70">
        <v>63811</v>
      </c>
      <c r="B702" s="182" t="s">
        <v>1339</v>
      </c>
      <c r="C702" s="278" t="s">
        <v>1340</v>
      </c>
      <c r="D702" s="192">
        <v>2273853.7400000002</v>
      </c>
      <c r="E702" s="192">
        <v>2484454.64</v>
      </c>
      <c r="F702" s="71">
        <f t="shared" si="167"/>
        <v>109.26184900529266</v>
      </c>
    </row>
    <row r="703" spans="1:6" ht="12.75" customHeight="1">
      <c r="A703" s="70">
        <v>63812</v>
      </c>
      <c r="B703" s="182" t="s">
        <v>1341</v>
      </c>
      <c r="C703" s="278" t="s">
        <v>1342</v>
      </c>
      <c r="D703" s="192">
        <v>0</v>
      </c>
      <c r="E703" s="192">
        <v>6179.71</v>
      </c>
      <c r="F703" s="71" t="str">
        <f t="shared" si="167"/>
        <v>-</v>
      </c>
    </row>
    <row r="704" spans="1:6" ht="22.8">
      <c r="A704" s="70" t="s">
        <v>1343</v>
      </c>
      <c r="B704" s="182" t="s">
        <v>1344</v>
      </c>
      <c r="C704" s="278" t="s">
        <v>1343</v>
      </c>
      <c r="D704" s="192">
        <v>78169.820000000007</v>
      </c>
      <c r="E704" s="192">
        <v>0</v>
      </c>
      <c r="F704" s="71">
        <f t="shared" si="167"/>
        <v>0</v>
      </c>
    </row>
    <row r="705" spans="1:6" ht="12">
      <c r="A705" s="70" t="s">
        <v>1345</v>
      </c>
      <c r="B705" s="182" t="s">
        <v>1346</v>
      </c>
      <c r="C705" s="278" t="s">
        <v>1345</v>
      </c>
      <c r="D705" s="192">
        <v>0</v>
      </c>
      <c r="E705" s="192">
        <v>0</v>
      </c>
      <c r="F705" s="71" t="str">
        <f t="shared" si="167"/>
        <v>-</v>
      </c>
    </row>
    <row r="706" spans="1:6" ht="12.75" customHeight="1">
      <c r="A706" s="70">
        <v>63821</v>
      </c>
      <c r="B706" s="182" t="s">
        <v>1347</v>
      </c>
      <c r="C706" s="278" t="s">
        <v>1348</v>
      </c>
      <c r="D706" s="192">
        <v>1951.4</v>
      </c>
      <c r="E706" s="192">
        <v>2094072.99</v>
      </c>
      <c r="F706" s="71" t="str">
        <f t="shared" si="167"/>
        <v>&gt;&gt;100</v>
      </c>
    </row>
    <row r="707" spans="1:6" ht="12.75" customHeight="1">
      <c r="A707" s="70">
        <v>63822</v>
      </c>
      <c r="B707" s="182" t="s">
        <v>1349</v>
      </c>
      <c r="C707" s="278" t="s">
        <v>1350</v>
      </c>
      <c r="D707" s="192">
        <v>0</v>
      </c>
      <c r="E707" s="192">
        <v>0</v>
      </c>
      <c r="F707" s="71" t="str">
        <f t="shared" si="167"/>
        <v>-</v>
      </c>
    </row>
    <row r="708" spans="1:6" ht="22.8">
      <c r="A708" s="70" t="s">
        <v>1351</v>
      </c>
      <c r="B708" s="182" t="s">
        <v>1352</v>
      </c>
      <c r="C708" s="278" t="s">
        <v>1351</v>
      </c>
      <c r="D708" s="192">
        <v>106178.25</v>
      </c>
      <c r="E708" s="192">
        <v>68133.899999999994</v>
      </c>
      <c r="F708" s="71">
        <f t="shared" si="167"/>
        <v>64.169356718536989</v>
      </c>
    </row>
    <row r="709" spans="1:6" ht="22.8">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45094.48</v>
      </c>
      <c r="F711" s="71" t="str">
        <f t="shared" si="167"/>
        <v>-</v>
      </c>
    </row>
    <row r="712" spans="1:6" ht="12.75" customHeight="1">
      <c r="A712" s="70" t="s">
        <v>1359</v>
      </c>
      <c r="B712" s="65" t="s">
        <v>1360</v>
      </c>
      <c r="C712" s="277" t="s">
        <v>1359</v>
      </c>
      <c r="D712" s="192">
        <v>0</v>
      </c>
      <c r="E712" s="192">
        <v>0</v>
      </c>
      <c r="F712" s="71" t="str">
        <f t="shared" si="167"/>
        <v>-</v>
      </c>
    </row>
    <row r="713" spans="1:6" ht="22.8">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2.8">
      <c r="A720" s="70">
        <v>64376</v>
      </c>
      <c r="B720" s="182" t="s">
        <v>1375</v>
      </c>
      <c r="C720" s="278" t="s">
        <v>1376</v>
      </c>
      <c r="D720" s="192">
        <v>0</v>
      </c>
      <c r="E720" s="192">
        <v>0</v>
      </c>
      <c r="F720" s="71" t="str">
        <f t="shared" si="167"/>
        <v>-</v>
      </c>
    </row>
    <row r="721" spans="1:6" ht="12">
      <c r="A721" s="70">
        <v>64377</v>
      </c>
      <c r="B721" s="65" t="s">
        <v>1377</v>
      </c>
      <c r="C721" s="278" t="s">
        <v>1378</v>
      </c>
      <c r="D721" s="192">
        <v>0</v>
      </c>
      <c r="E721" s="192">
        <v>0</v>
      </c>
      <c r="F721" s="71" t="str">
        <f t="shared" si="167"/>
        <v>-</v>
      </c>
    </row>
    <row r="722" spans="1:6" ht="12">
      <c r="A722" s="70" t="s">
        <v>1379</v>
      </c>
      <c r="B722" s="65" t="s">
        <v>1380</v>
      </c>
      <c r="C722" s="277" t="s">
        <v>1379</v>
      </c>
      <c r="D722" s="192">
        <v>0</v>
      </c>
      <c r="E722" s="192">
        <v>0</v>
      </c>
      <c r="F722" s="71" t="str">
        <f t="shared" si="167"/>
        <v>-</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2566887.12</v>
      </c>
      <c r="E724" s="192">
        <v>2890786.79</v>
      </c>
      <c r="F724" s="71">
        <f t="shared" si="167"/>
        <v>112.61838385787686</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60218.18</v>
      </c>
      <c r="E726" s="192">
        <v>60861.04</v>
      </c>
      <c r="F726" s="71">
        <f t="shared" si="167"/>
        <v>101.06755136073524</v>
      </c>
    </row>
    <row r="727" spans="1:6" ht="22.8">
      <c r="A727" s="70">
        <v>66341</v>
      </c>
      <c r="B727" s="65" t="s">
        <v>1389</v>
      </c>
      <c r="C727" s="277">
        <v>66341</v>
      </c>
      <c r="D727" s="192">
        <v>0</v>
      </c>
      <c r="E727" s="192">
        <v>0</v>
      </c>
      <c r="F727" s="71" t="str">
        <f t="shared" si="167"/>
        <v>-</v>
      </c>
    </row>
    <row r="728" spans="1:6" ht="22.8">
      <c r="A728" s="70">
        <v>66342</v>
      </c>
      <c r="B728" s="65" t="s">
        <v>1390</v>
      </c>
      <c r="C728" s="277">
        <v>66342</v>
      </c>
      <c r="D728" s="192">
        <v>0</v>
      </c>
      <c r="E728" s="192">
        <v>0</v>
      </c>
      <c r="F728" s="71" t="str">
        <f t="shared" si="167"/>
        <v>-</v>
      </c>
    </row>
    <row r="729" spans="1:6" ht="12">
      <c r="A729" s="70">
        <v>66343</v>
      </c>
      <c r="B729" s="65" t="s">
        <v>1391</v>
      </c>
      <c r="C729" s="277">
        <v>66343</v>
      </c>
      <c r="D729" s="192">
        <v>0</v>
      </c>
      <c r="E729" s="192">
        <v>0</v>
      </c>
      <c r="F729" s="71" t="str">
        <f t="shared" si="167"/>
        <v>-</v>
      </c>
    </row>
    <row r="730" spans="1:6" ht="22.8">
      <c r="A730" s="70">
        <v>66344</v>
      </c>
      <c r="B730" s="65" t="s">
        <v>1392</v>
      </c>
      <c r="C730" s="277">
        <v>66344</v>
      </c>
      <c r="D730" s="192">
        <v>0</v>
      </c>
      <c r="E730" s="192">
        <v>0</v>
      </c>
      <c r="F730" s="71" t="str">
        <f t="shared" si="167"/>
        <v>-</v>
      </c>
    </row>
    <row r="731" spans="1:6" ht="12">
      <c r="A731" s="70">
        <v>66345</v>
      </c>
      <c r="B731" s="65" t="s">
        <v>1393</v>
      </c>
      <c r="C731" s="277">
        <v>66345</v>
      </c>
      <c r="D731" s="192">
        <v>0</v>
      </c>
      <c r="E731" s="192">
        <v>0</v>
      </c>
      <c r="F731" s="71" t="str">
        <f t="shared" si="167"/>
        <v>-</v>
      </c>
    </row>
    <row r="732" spans="1:6" ht="12.75" customHeight="1">
      <c r="A732" s="70">
        <v>31214</v>
      </c>
      <c r="B732" s="65" t="s">
        <v>1394</v>
      </c>
      <c r="C732" s="278" t="s">
        <v>1395</v>
      </c>
      <c r="D732" s="192">
        <v>74206.48</v>
      </c>
      <c r="E732" s="192">
        <v>161537.32</v>
      </c>
      <c r="F732" s="71">
        <f t="shared" si="167"/>
        <v>217.68627214227115</v>
      </c>
    </row>
    <row r="733" spans="1:6" ht="12.75" customHeight="1">
      <c r="A733" s="70">
        <v>31215</v>
      </c>
      <c r="B733" s="65" t="s">
        <v>1396</v>
      </c>
      <c r="C733" s="278" t="s">
        <v>1397</v>
      </c>
      <c r="D733" s="192">
        <v>80873.600000000006</v>
      </c>
      <c r="E733" s="192">
        <v>69151.839999999997</v>
      </c>
      <c r="F733" s="71">
        <f t="shared" si="167"/>
        <v>85.506073675463924</v>
      </c>
    </row>
    <row r="734" spans="1:6" ht="12.75" customHeight="1">
      <c r="A734" s="70">
        <v>32121</v>
      </c>
      <c r="B734" s="65" t="s">
        <v>1398</v>
      </c>
      <c r="C734" s="278" t="s">
        <v>1399</v>
      </c>
      <c r="D734" s="192">
        <v>1379574.08</v>
      </c>
      <c r="E734" s="192">
        <v>1476066.16</v>
      </c>
      <c r="F734" s="71">
        <f t="shared" si="167"/>
        <v>106.99433842653812</v>
      </c>
    </row>
    <row r="735" spans="1:6" ht="12.75" customHeight="1">
      <c r="A735" s="63" t="s">
        <v>1400</v>
      </c>
      <c r="B735" s="64" t="s">
        <v>1401</v>
      </c>
      <c r="C735" s="247" t="s">
        <v>1400</v>
      </c>
      <c r="D735" s="194">
        <v>3297.24</v>
      </c>
      <c r="E735" s="194">
        <v>3600</v>
      </c>
      <c r="F735" s="45">
        <f t="shared" si="167"/>
        <v>109.18222513374822</v>
      </c>
    </row>
    <row r="736" spans="1:6" ht="12.75" customHeight="1">
      <c r="A736" s="63" t="s">
        <v>1402</v>
      </c>
      <c r="B736" s="64" t="s">
        <v>1403</v>
      </c>
      <c r="C736" s="247" t="s">
        <v>1402</v>
      </c>
      <c r="D736" s="194">
        <v>66191.89</v>
      </c>
      <c r="E736" s="194">
        <v>72681.22</v>
      </c>
      <c r="F736" s="45">
        <f t="shared" si="167"/>
        <v>109.80381433435427</v>
      </c>
    </row>
    <row r="737" spans="1:6" ht="12.75" customHeight="1">
      <c r="A737" s="63" t="s">
        <v>1404</v>
      </c>
      <c r="B737" s="64" t="s">
        <v>1405</v>
      </c>
      <c r="C737" s="247" t="s">
        <v>1404</v>
      </c>
      <c r="D737" s="194">
        <v>4701.88</v>
      </c>
      <c r="E737" s="194">
        <v>9313.18</v>
      </c>
      <c r="F737" s="45">
        <f t="shared" si="167"/>
        <v>198.07353654282969</v>
      </c>
    </row>
    <row r="738" spans="1:6" ht="12.75" customHeight="1">
      <c r="A738" s="63" t="s">
        <v>1406</v>
      </c>
      <c r="B738" s="64" t="s">
        <v>1407</v>
      </c>
      <c r="C738" s="247" t="s">
        <v>1406</v>
      </c>
      <c r="D738" s="194">
        <v>366843.4</v>
      </c>
      <c r="E738" s="194">
        <v>415693.61</v>
      </c>
      <c r="F738" s="45">
        <f t="shared" si="167"/>
        <v>113.31636605701505</v>
      </c>
    </row>
    <row r="739" spans="1:6" ht="12.75" customHeight="1">
      <c r="A739" s="70" t="s">
        <v>1408</v>
      </c>
      <c r="B739" s="65" t="s">
        <v>1409</v>
      </c>
      <c r="C739" s="278" t="s">
        <v>1408</v>
      </c>
      <c r="D739" s="192">
        <v>183</v>
      </c>
      <c r="E739" s="192">
        <v>4092.41</v>
      </c>
      <c r="F739" s="71">
        <f t="shared" si="167"/>
        <v>2236.2896174863386</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105735.13</v>
      </c>
      <c r="E741" s="192">
        <v>88649.73</v>
      </c>
      <c r="F741" s="71">
        <f t="shared" ref="F741:F1006" si="169">IF(D741&lt;&gt;0,IF(E741/D741&gt;=100,"&gt;&gt;100",E741/D741*100),"-")</f>
        <v>83.841321233538935</v>
      </c>
    </row>
    <row r="742" spans="1:6" ht="12.75" customHeight="1">
      <c r="A742" s="70" t="s">
        <v>1414</v>
      </c>
      <c r="B742" s="65" t="s">
        <v>1415</v>
      </c>
      <c r="C742" s="278" t="s">
        <v>1414</v>
      </c>
      <c r="D742" s="192">
        <v>88724.81</v>
      </c>
      <c r="E742" s="192">
        <v>96307.82</v>
      </c>
      <c r="F742" s="71">
        <f t="shared" si="169"/>
        <v>108.54666242734137</v>
      </c>
    </row>
    <row r="743" spans="1:6" ht="12.75" customHeight="1">
      <c r="A743" s="70" t="s">
        <v>1416</v>
      </c>
      <c r="B743" s="65" t="s">
        <v>1417</v>
      </c>
      <c r="C743" s="277" t="s">
        <v>1416</v>
      </c>
      <c r="D743" s="192">
        <v>0</v>
      </c>
      <c r="E743" s="192">
        <v>3920.58</v>
      </c>
      <c r="F743" s="71" t="str">
        <f t="shared" ref="F743:F744" si="170">IF(D743&lt;&gt;0,IF(E743/D743&gt;=100,"&gt;&gt;100",E743/D743*100),"-")</f>
        <v>-</v>
      </c>
    </row>
    <row r="744" spans="1:6" ht="12.75" customHeight="1">
      <c r="A744" s="70" t="s">
        <v>1418</v>
      </c>
      <c r="B744" s="65" t="s">
        <v>1419</v>
      </c>
      <c r="C744" s="277" t="s">
        <v>1418</v>
      </c>
      <c r="D744" s="192">
        <v>27854.65</v>
      </c>
      <c r="E744" s="192">
        <v>75007.22</v>
      </c>
      <c r="F744" s="71">
        <f t="shared" si="170"/>
        <v>269.28078435736944</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12">
      <c r="A759" s="63">
        <v>34224</v>
      </c>
      <c r="B759" s="64" t="s">
        <v>1448</v>
      </c>
      <c r="C759" s="247" t="s">
        <v>1449</v>
      </c>
      <c r="D759" s="194">
        <v>0</v>
      </c>
      <c r="E759" s="194">
        <v>0</v>
      </c>
      <c r="F759" s="45" t="str">
        <f t="shared" si="169"/>
        <v>-</v>
      </c>
    </row>
    <row r="760" spans="1:6" ht="12">
      <c r="A760" s="63">
        <v>34233</v>
      </c>
      <c r="B760" s="64" t="s">
        <v>1450</v>
      </c>
      <c r="C760" s="247" t="s">
        <v>1451</v>
      </c>
      <c r="D760" s="194">
        <v>36576.61</v>
      </c>
      <c r="E760" s="194">
        <v>31720.94</v>
      </c>
      <c r="F760" s="45">
        <f t="shared" si="169"/>
        <v>86.724658190029089</v>
      </c>
    </row>
    <row r="761" spans="1:6" ht="22.8">
      <c r="A761" s="63">
        <v>34234</v>
      </c>
      <c r="B761" s="183" t="s">
        <v>1452</v>
      </c>
      <c r="C761" s="247" t="s">
        <v>1453</v>
      </c>
      <c r="D761" s="194">
        <v>0</v>
      </c>
      <c r="E761" s="194">
        <v>0</v>
      </c>
      <c r="F761" s="45" t="str">
        <f t="shared" si="169"/>
        <v>-</v>
      </c>
    </row>
    <row r="762" spans="1:6" ht="22.8">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2.8">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2.8">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385497.68</v>
      </c>
      <c r="E777" s="192">
        <v>625402.38</v>
      </c>
      <c r="F777" s="71">
        <f t="shared" si="169"/>
        <v>162.23246272195465</v>
      </c>
    </row>
    <row r="778" spans="1:6" ht="12.75" customHeight="1">
      <c r="A778" s="70">
        <v>35232</v>
      </c>
      <c r="B778" s="65" t="s">
        <v>1486</v>
      </c>
      <c r="C778" s="278" t="s">
        <v>1487</v>
      </c>
      <c r="D778" s="192">
        <v>198567.86</v>
      </c>
      <c r="E778" s="192">
        <v>222050.6</v>
      </c>
      <c r="F778" s="71">
        <f t="shared" si="169"/>
        <v>111.82605281640244</v>
      </c>
    </row>
    <row r="779" spans="1:6" ht="12.75" customHeight="1">
      <c r="A779" s="70">
        <v>36313</v>
      </c>
      <c r="B779" s="65" t="s">
        <v>1488</v>
      </c>
      <c r="C779" s="278" t="s">
        <v>1489</v>
      </c>
      <c r="D779" s="192">
        <v>28272</v>
      </c>
      <c r="E779" s="192">
        <v>27166</v>
      </c>
      <c r="F779" s="71">
        <f t="shared" si="169"/>
        <v>96.088002263723823</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83351.210000000006</v>
      </c>
      <c r="E781" s="192">
        <v>114470</v>
      </c>
      <c r="F781" s="71">
        <f t="shared" si="169"/>
        <v>137.33453899469487</v>
      </c>
    </row>
    <row r="782" spans="1:6" ht="12.75" customHeight="1">
      <c r="A782" s="70">
        <v>36316</v>
      </c>
      <c r="B782" s="65" t="s">
        <v>1494</v>
      </c>
      <c r="C782" s="278" t="s">
        <v>1495</v>
      </c>
      <c r="D782" s="192">
        <v>15931.33</v>
      </c>
      <c r="E782" s="192">
        <v>429448.86</v>
      </c>
      <c r="F782" s="71">
        <f t="shared" si="169"/>
        <v>2695.6246590837045</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106800</v>
      </c>
      <c r="E788" s="192">
        <v>808300</v>
      </c>
      <c r="F788" s="71">
        <f t="shared" si="169"/>
        <v>756.83520599250937</v>
      </c>
    </row>
    <row r="789" spans="1:6" ht="12.75" customHeight="1">
      <c r="A789" s="70">
        <v>36326</v>
      </c>
      <c r="B789" s="65" t="s">
        <v>1508</v>
      </c>
      <c r="C789" s="278" t="s">
        <v>1509</v>
      </c>
      <c r="D789" s="192">
        <v>769348.94</v>
      </c>
      <c r="E789" s="192">
        <v>1016524.02</v>
      </c>
      <c r="F789" s="71">
        <f t="shared" si="169"/>
        <v>132.12782485928949</v>
      </c>
    </row>
    <row r="790" spans="1:6" ht="12.75" customHeight="1">
      <c r="A790" s="70">
        <v>36327</v>
      </c>
      <c r="B790" s="65" t="s">
        <v>1510</v>
      </c>
      <c r="C790" s="278" t="s">
        <v>1511</v>
      </c>
      <c r="D790" s="192">
        <v>0</v>
      </c>
      <c r="E790" s="192">
        <v>0</v>
      </c>
      <c r="F790" s="71" t="str">
        <f t="shared" si="169"/>
        <v>-</v>
      </c>
    </row>
    <row r="791" spans="1:6" ht="12">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2.8">
      <c r="A797" s="70" t="s">
        <v>1524</v>
      </c>
      <c r="B797" s="182" t="s">
        <v>1525</v>
      </c>
      <c r="C797" s="277" t="s">
        <v>1524</v>
      </c>
      <c r="D797" s="192">
        <v>0</v>
      </c>
      <c r="E797" s="192">
        <v>0</v>
      </c>
      <c r="F797" s="71" t="str">
        <f t="shared" si="169"/>
        <v>-</v>
      </c>
    </row>
    <row r="798" spans="1:6" ht="12">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12">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12">
      <c r="A803" s="63" t="s">
        <v>1536</v>
      </c>
      <c r="B803" s="244" t="s">
        <v>1537</v>
      </c>
      <c r="C803" s="248" t="s">
        <v>1536</v>
      </c>
      <c r="D803" s="194">
        <v>0</v>
      </c>
      <c r="E803" s="194">
        <v>0</v>
      </c>
      <c r="F803" s="45" t="str">
        <f t="shared" si="169"/>
        <v>-</v>
      </c>
    </row>
    <row r="804" spans="1:6" ht="22.8">
      <c r="A804" s="70" t="s">
        <v>1538</v>
      </c>
      <c r="B804" s="182" t="s">
        <v>1539</v>
      </c>
      <c r="C804" s="277" t="s">
        <v>1538</v>
      </c>
      <c r="D804" s="192">
        <v>0</v>
      </c>
      <c r="E804" s="192">
        <v>0</v>
      </c>
      <c r="F804" s="71" t="str">
        <f t="shared" si="169"/>
        <v>-</v>
      </c>
    </row>
    <row r="805" spans="1:6" ht="22.8">
      <c r="A805" s="70" t="s">
        <v>1540</v>
      </c>
      <c r="B805" s="182" t="s">
        <v>1541</v>
      </c>
      <c r="C805" s="277" t="s">
        <v>1540</v>
      </c>
      <c r="D805" s="192">
        <v>0</v>
      </c>
      <c r="E805" s="192">
        <v>0</v>
      </c>
      <c r="F805" s="71" t="str">
        <f t="shared" si="169"/>
        <v>-</v>
      </c>
    </row>
    <row r="806" spans="1:6" ht="12">
      <c r="A806" s="70">
        <v>36511</v>
      </c>
      <c r="B806" s="182" t="s">
        <v>1542</v>
      </c>
      <c r="C806" s="277">
        <v>36511</v>
      </c>
      <c r="D806" s="192">
        <v>0</v>
      </c>
      <c r="E806" s="192">
        <v>0</v>
      </c>
      <c r="F806" s="71" t="str">
        <f t="shared" ref="F806:F814" si="171">IF(D806&lt;&gt;0,IF(E806/D806&gt;=100,"&gt;&gt;100",E806/D806*100),"-")</f>
        <v>-</v>
      </c>
    </row>
    <row r="807" spans="1:6" ht="12">
      <c r="A807" s="70" t="s">
        <v>1543</v>
      </c>
      <c r="B807" s="182" t="s">
        <v>1544</v>
      </c>
      <c r="C807" s="277" t="s">
        <v>1543</v>
      </c>
      <c r="D807" s="192">
        <v>0</v>
      </c>
      <c r="E807" s="192">
        <v>0</v>
      </c>
      <c r="F807" s="71" t="str">
        <f t="shared" si="171"/>
        <v>-</v>
      </c>
    </row>
    <row r="808" spans="1:6" ht="12">
      <c r="A808" s="70" t="s">
        <v>1545</v>
      </c>
      <c r="B808" s="182" t="s">
        <v>1546</v>
      </c>
      <c r="C808" s="277" t="s">
        <v>1545</v>
      </c>
      <c r="D808" s="192">
        <v>0</v>
      </c>
      <c r="E808" s="192">
        <v>0</v>
      </c>
      <c r="F808" s="71" t="str">
        <f t="shared" si="171"/>
        <v>-</v>
      </c>
    </row>
    <row r="809" spans="1:6" ht="22.8">
      <c r="A809" s="70" t="s">
        <v>1547</v>
      </c>
      <c r="B809" s="182" t="s">
        <v>1548</v>
      </c>
      <c r="C809" s="277" t="s">
        <v>1547</v>
      </c>
      <c r="D809" s="192">
        <v>0</v>
      </c>
      <c r="E809" s="192">
        <v>0</v>
      </c>
      <c r="F809" s="71" t="str">
        <f t="shared" si="171"/>
        <v>-</v>
      </c>
    </row>
    <row r="810" spans="1:6" ht="12">
      <c r="A810" s="70" t="s">
        <v>1549</v>
      </c>
      <c r="B810" s="182" t="s">
        <v>1550</v>
      </c>
      <c r="C810" s="277" t="s">
        <v>1549</v>
      </c>
      <c r="D810" s="192">
        <v>0</v>
      </c>
      <c r="E810" s="192">
        <v>0</v>
      </c>
      <c r="F810" s="71" t="str">
        <f t="shared" si="171"/>
        <v>-</v>
      </c>
    </row>
    <row r="811" spans="1:6" ht="12">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2.8">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2.8">
      <c r="A817" s="70" t="s">
        <v>1563</v>
      </c>
      <c r="B817" s="65" t="s">
        <v>1564</v>
      </c>
      <c r="C817" s="278" t="s">
        <v>1563</v>
      </c>
      <c r="D817" s="192">
        <v>0</v>
      </c>
      <c r="E817" s="192">
        <v>0</v>
      </c>
      <c r="F817" s="71" t="str">
        <f t="shared" si="169"/>
        <v>-</v>
      </c>
    </row>
    <row r="818" spans="1:6" ht="22.8">
      <c r="A818" s="70" t="s">
        <v>1565</v>
      </c>
      <c r="B818" s="65" t="s">
        <v>1566</v>
      </c>
      <c r="C818" s="278" t="s">
        <v>1565</v>
      </c>
      <c r="D818" s="192">
        <v>0</v>
      </c>
      <c r="E818" s="192">
        <v>0</v>
      </c>
      <c r="F818" s="71" t="str">
        <f t="shared" si="169"/>
        <v>-</v>
      </c>
    </row>
    <row r="819" spans="1:6" ht="22.8">
      <c r="A819" s="70" t="s">
        <v>1567</v>
      </c>
      <c r="B819" s="65" t="s">
        <v>1568</v>
      </c>
      <c r="C819" s="278" t="s">
        <v>1567</v>
      </c>
      <c r="D819" s="192">
        <v>0</v>
      </c>
      <c r="E819" s="192">
        <v>0</v>
      </c>
      <c r="F819" s="71" t="str">
        <f t="shared" si="169"/>
        <v>-</v>
      </c>
    </row>
    <row r="820" spans="1:6" ht="22.8">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2.8">
      <c r="A824" s="70" t="s">
        <v>1577</v>
      </c>
      <c r="B824" s="65" t="s">
        <v>1578</v>
      </c>
      <c r="C824" s="278" t="s">
        <v>1577</v>
      </c>
      <c r="D824" s="192">
        <v>0</v>
      </c>
      <c r="E824" s="192">
        <v>0</v>
      </c>
      <c r="F824" s="71" t="str">
        <f t="shared" si="169"/>
        <v>-</v>
      </c>
    </row>
    <row r="825" spans="1:6" ht="22.8">
      <c r="A825" s="70" t="s">
        <v>1579</v>
      </c>
      <c r="B825" s="65" t="s">
        <v>1580</v>
      </c>
      <c r="C825" s="278" t="s">
        <v>1579</v>
      </c>
      <c r="D825" s="192">
        <v>0</v>
      </c>
      <c r="E825" s="192">
        <v>0</v>
      </c>
      <c r="F825" s="71" t="str">
        <f t="shared" si="169"/>
        <v>-</v>
      </c>
    </row>
    <row r="826" spans="1:6" ht="22.8">
      <c r="A826" s="70" t="s">
        <v>1581</v>
      </c>
      <c r="B826" s="65" t="s">
        <v>1582</v>
      </c>
      <c r="C826" s="278" t="s">
        <v>1581</v>
      </c>
      <c r="D826" s="192">
        <v>0</v>
      </c>
      <c r="E826" s="192">
        <v>0</v>
      </c>
      <c r="F826" s="71" t="str">
        <f t="shared" si="169"/>
        <v>-</v>
      </c>
    </row>
    <row r="827" spans="1:6" ht="22.8">
      <c r="A827" s="70" t="s">
        <v>1583</v>
      </c>
      <c r="B827" s="65" t="s">
        <v>1584</v>
      </c>
      <c r="C827" s="278" t="s">
        <v>1583</v>
      </c>
      <c r="D827" s="192">
        <v>0</v>
      </c>
      <c r="E827" s="192">
        <v>0</v>
      </c>
      <c r="F827" s="71" t="str">
        <f t="shared" si="169"/>
        <v>-</v>
      </c>
    </row>
    <row r="828" spans="1:6" ht="22.8">
      <c r="A828" s="70" t="s">
        <v>1585</v>
      </c>
      <c r="B828" s="65" t="s">
        <v>1586</v>
      </c>
      <c r="C828" s="278" t="s">
        <v>1585</v>
      </c>
      <c r="D828" s="192">
        <v>0</v>
      </c>
      <c r="E828" s="192">
        <v>0</v>
      </c>
      <c r="F828" s="71" t="str">
        <f t="shared" si="169"/>
        <v>-</v>
      </c>
    </row>
    <row r="829" spans="1:6" ht="22.8">
      <c r="A829" s="70" t="s">
        <v>1587</v>
      </c>
      <c r="B829" s="65" t="s">
        <v>1588</v>
      </c>
      <c r="C829" s="278" t="s">
        <v>1587</v>
      </c>
      <c r="D829" s="192">
        <v>0</v>
      </c>
      <c r="E829" s="192">
        <v>0</v>
      </c>
      <c r="F829" s="71" t="str">
        <f t="shared" si="169"/>
        <v>-</v>
      </c>
    </row>
    <row r="830" spans="1:6" ht="12">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2.8">
      <c r="A833" s="70" t="s">
        <v>1595</v>
      </c>
      <c r="B833" s="65" t="s">
        <v>1596</v>
      </c>
      <c r="C833" s="278" t="s">
        <v>1595</v>
      </c>
      <c r="D833" s="192">
        <v>0</v>
      </c>
      <c r="E833" s="192">
        <v>0</v>
      </c>
      <c r="F833" s="71" t="str">
        <f t="shared" si="169"/>
        <v>-</v>
      </c>
    </row>
    <row r="834" spans="1:6" ht="22.8">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255193.06</v>
      </c>
      <c r="E843" s="194">
        <v>330104.32000000001</v>
      </c>
      <c r="F843" s="45">
        <f t="shared" si="169"/>
        <v>129.35474028956745</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15972.3</v>
      </c>
      <c r="E846" s="194">
        <v>22088.35</v>
      </c>
      <c r="F846" s="45">
        <f t="shared" si="169"/>
        <v>138.29160484088078</v>
      </c>
    </row>
    <row r="847" spans="1:6" ht="22.8">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23986.46</v>
      </c>
      <c r="E850" s="194">
        <v>19857.53</v>
      </c>
      <c r="F850" s="45">
        <f t="shared" si="169"/>
        <v>82.786413668377918</v>
      </c>
    </row>
    <row r="851" spans="1:6" ht="12.75" customHeight="1">
      <c r="A851" s="63">
        <v>37221</v>
      </c>
      <c r="B851" s="64" t="s">
        <v>1631</v>
      </c>
      <c r="C851" s="247" t="s">
        <v>1632</v>
      </c>
      <c r="D851" s="194">
        <v>634179.44999999995</v>
      </c>
      <c r="E851" s="194">
        <v>140470.5</v>
      </c>
      <c r="F851" s="45">
        <f t="shared" si="169"/>
        <v>22.149960866754672</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252489.17</v>
      </c>
      <c r="E855" s="194">
        <v>314988.21999999997</v>
      </c>
      <c r="F855" s="45">
        <f t="shared" si="169"/>
        <v>124.75316069992229</v>
      </c>
    </row>
    <row r="856" spans="1:6" ht="12.75" customHeight="1">
      <c r="A856" s="63">
        <v>38117</v>
      </c>
      <c r="B856" s="64" t="s">
        <v>1640</v>
      </c>
      <c r="C856" s="247" t="s">
        <v>1641</v>
      </c>
      <c r="D856" s="194">
        <v>214950</v>
      </c>
      <c r="E856" s="194">
        <v>309160</v>
      </c>
      <c r="F856" s="45">
        <f t="shared" si="169"/>
        <v>143.82879739474296</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2.8">
      <c r="A870" s="63" t="s">
        <v>1668</v>
      </c>
      <c r="B870" s="64" t="s">
        <v>1669</v>
      </c>
      <c r="C870" s="248" t="s">
        <v>1668</v>
      </c>
      <c r="D870" s="194">
        <v>0</v>
      </c>
      <c r="E870" s="194">
        <v>0</v>
      </c>
      <c r="F870" s="45" t="str">
        <f t="shared" si="169"/>
        <v>-</v>
      </c>
    </row>
    <row r="871" spans="1:6" ht="22.8">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2.8">
      <c r="A873" s="63">
        <v>81212</v>
      </c>
      <c r="B873" s="64" t="s">
        <v>1674</v>
      </c>
      <c r="C873" s="247" t="s">
        <v>1675</v>
      </c>
      <c r="D873" s="194">
        <v>13052.8</v>
      </c>
      <c r="E873" s="194">
        <v>12914.86</v>
      </c>
      <c r="F873" s="45">
        <f t="shared" si="169"/>
        <v>98.943215248835514</v>
      </c>
    </row>
    <row r="874" spans="1:6" ht="12.75" customHeight="1">
      <c r="A874" s="63">
        <v>81322</v>
      </c>
      <c r="B874" s="64" t="s">
        <v>1676</v>
      </c>
      <c r="C874" s="247" t="s">
        <v>1677</v>
      </c>
      <c r="D874" s="194">
        <v>0</v>
      </c>
      <c r="E874" s="194">
        <v>0</v>
      </c>
      <c r="F874" s="45" t="str">
        <f t="shared" si="169"/>
        <v>-</v>
      </c>
    </row>
    <row r="875" spans="1:6" ht="12">
      <c r="A875" s="63">
        <v>81332</v>
      </c>
      <c r="B875" s="64" t="s">
        <v>1678</v>
      </c>
      <c r="C875" s="247" t="s">
        <v>1679</v>
      </c>
      <c r="D875" s="194">
        <v>0</v>
      </c>
      <c r="E875" s="194">
        <v>0</v>
      </c>
      <c r="F875" s="45" t="str">
        <f t="shared" si="169"/>
        <v>-</v>
      </c>
    </row>
    <row r="876" spans="1:6" ht="22.8">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2.8">
      <c r="A879" s="63">
        <v>81532</v>
      </c>
      <c r="B879" s="183" t="s">
        <v>1686</v>
      </c>
      <c r="C879" s="247" t="s">
        <v>1687</v>
      </c>
      <c r="D879" s="194">
        <v>0</v>
      </c>
      <c r="E879" s="194">
        <v>0</v>
      </c>
      <c r="F879" s="45" t="str">
        <f t="shared" si="169"/>
        <v>-</v>
      </c>
    </row>
    <row r="880" spans="1:6" ht="22.8">
      <c r="A880" s="63">
        <v>81542</v>
      </c>
      <c r="B880" s="183" t="s">
        <v>1688</v>
      </c>
      <c r="C880" s="247" t="s">
        <v>1689</v>
      </c>
      <c r="D880" s="194">
        <v>0</v>
      </c>
      <c r="E880" s="194">
        <v>0</v>
      </c>
      <c r="F880" s="45" t="str">
        <f t="shared" si="169"/>
        <v>-</v>
      </c>
    </row>
    <row r="881" spans="1:6" ht="22.8">
      <c r="A881" s="63">
        <v>81552</v>
      </c>
      <c r="B881" s="64" t="s">
        <v>1690</v>
      </c>
      <c r="C881" s="247" t="s">
        <v>1691</v>
      </c>
      <c r="D881" s="194">
        <v>0</v>
      </c>
      <c r="E881" s="194">
        <v>0</v>
      </c>
      <c r="F881" s="45" t="str">
        <f t="shared" si="169"/>
        <v>-</v>
      </c>
    </row>
    <row r="882" spans="1:6" ht="22.8">
      <c r="A882" s="63">
        <v>81631</v>
      </c>
      <c r="B882" s="183" t="s">
        <v>1692</v>
      </c>
      <c r="C882" s="247" t="s">
        <v>1693</v>
      </c>
      <c r="D882" s="194">
        <v>0</v>
      </c>
      <c r="E882" s="194">
        <v>0</v>
      </c>
      <c r="F882" s="45" t="str">
        <f t="shared" si="169"/>
        <v>-</v>
      </c>
    </row>
    <row r="883" spans="1:6" ht="22.8">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2.8">
      <c r="A896" s="70">
        <v>81761</v>
      </c>
      <c r="B896" s="182" t="s">
        <v>1720</v>
      </c>
      <c r="C896" s="278" t="s">
        <v>1721</v>
      </c>
      <c r="D896" s="192">
        <v>0</v>
      </c>
      <c r="E896" s="192">
        <v>0</v>
      </c>
      <c r="F896" s="71" t="str">
        <f t="shared" si="169"/>
        <v>-</v>
      </c>
    </row>
    <row r="897" spans="1:6" ht="22.8">
      <c r="A897" s="70">
        <v>81762</v>
      </c>
      <c r="B897" s="182" t="s">
        <v>1722</v>
      </c>
      <c r="C897" s="278" t="s">
        <v>1723</v>
      </c>
      <c r="D897" s="192">
        <v>0</v>
      </c>
      <c r="E897" s="192">
        <v>0</v>
      </c>
      <c r="F897" s="71" t="str">
        <f t="shared" si="169"/>
        <v>-</v>
      </c>
    </row>
    <row r="898" spans="1:6" ht="12">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12">
      <c r="A909" s="70">
        <v>84242</v>
      </c>
      <c r="B909" s="65" t="s">
        <v>1746</v>
      </c>
      <c r="C909" s="278" t="s">
        <v>1747</v>
      </c>
      <c r="D909" s="192">
        <v>0</v>
      </c>
      <c r="E909" s="192">
        <v>0</v>
      </c>
      <c r="F909" s="71" t="str">
        <f t="shared" si="169"/>
        <v>-</v>
      </c>
    </row>
    <row r="910" spans="1:6" ht="12">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12">
      <c r="A912" s="70">
        <v>84431</v>
      </c>
      <c r="B912" s="65" t="s">
        <v>1752</v>
      </c>
      <c r="C912" s="278" t="s">
        <v>1753</v>
      </c>
      <c r="D912" s="192">
        <v>0</v>
      </c>
      <c r="E912" s="192">
        <v>0</v>
      </c>
      <c r="F912" s="71" t="str">
        <f t="shared" si="169"/>
        <v>-</v>
      </c>
    </row>
    <row r="913" spans="1:6" ht="12">
      <c r="A913" s="70">
        <v>84432</v>
      </c>
      <c r="B913" s="65" t="s">
        <v>1754</v>
      </c>
      <c r="C913" s="278" t="s">
        <v>1755</v>
      </c>
      <c r="D913" s="192">
        <v>0</v>
      </c>
      <c r="E913" s="192">
        <v>0</v>
      </c>
      <c r="F913" s="71" t="str">
        <f t="shared" si="169"/>
        <v>-</v>
      </c>
    </row>
    <row r="914" spans="1:6" ht="12">
      <c r="A914" s="70" t="s">
        <v>1756</v>
      </c>
      <c r="B914" s="65" t="s">
        <v>1757</v>
      </c>
      <c r="C914" s="278" t="s">
        <v>1756</v>
      </c>
      <c r="D914" s="192">
        <v>0</v>
      </c>
      <c r="E914" s="192">
        <v>0</v>
      </c>
      <c r="F914" s="71" t="str">
        <f t="shared" si="169"/>
        <v>-</v>
      </c>
    </row>
    <row r="915" spans="1:6" ht="22.8">
      <c r="A915" s="70">
        <v>84442</v>
      </c>
      <c r="B915" s="65" t="s">
        <v>1758</v>
      </c>
      <c r="C915" s="278" t="s">
        <v>1759</v>
      </c>
      <c r="D915" s="192">
        <v>0</v>
      </c>
      <c r="E915" s="192">
        <v>0</v>
      </c>
      <c r="F915" s="71" t="str">
        <f t="shared" si="169"/>
        <v>-</v>
      </c>
    </row>
    <row r="916" spans="1:6" ht="22.8">
      <c r="A916" s="70">
        <v>84452</v>
      </c>
      <c r="B916" s="182" t="s">
        <v>1760</v>
      </c>
      <c r="C916" s="278" t="s">
        <v>1761</v>
      </c>
      <c r="D916" s="192">
        <v>0</v>
      </c>
      <c r="E916" s="192">
        <v>0</v>
      </c>
      <c r="F916" s="71" t="str">
        <f t="shared" si="169"/>
        <v>-</v>
      </c>
    </row>
    <row r="917" spans="1:6" ht="22.8">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2.8">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2.8">
      <c r="A937" s="70">
        <v>84761</v>
      </c>
      <c r="B937" s="182" t="s">
        <v>1802</v>
      </c>
      <c r="C937" s="278" t="s">
        <v>1803</v>
      </c>
      <c r="D937" s="192">
        <v>0</v>
      </c>
      <c r="E937" s="192">
        <v>0</v>
      </c>
      <c r="F937" s="71" t="str">
        <f t="shared" si="169"/>
        <v>-</v>
      </c>
    </row>
    <row r="938" spans="1:6" ht="22.8">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2.8">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12">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12">
      <c r="A948" s="63">
        <v>51532</v>
      </c>
      <c r="B948" s="64" t="s">
        <v>1824</v>
      </c>
      <c r="C948" s="247" t="s">
        <v>1825</v>
      </c>
      <c r="D948" s="194">
        <v>0</v>
      </c>
      <c r="E948" s="194">
        <v>0</v>
      </c>
      <c r="F948" s="45" t="str">
        <f t="shared" si="169"/>
        <v>-</v>
      </c>
    </row>
    <row r="949" spans="1:6" ht="22.8">
      <c r="A949" s="63">
        <v>51542</v>
      </c>
      <c r="B949" s="64" t="s">
        <v>1826</v>
      </c>
      <c r="C949" s="247" t="s">
        <v>1827</v>
      </c>
      <c r="D949" s="194">
        <v>0</v>
      </c>
      <c r="E949" s="194">
        <v>0</v>
      </c>
      <c r="F949" s="45" t="str">
        <f t="shared" si="169"/>
        <v>-</v>
      </c>
    </row>
    <row r="950" spans="1:6" ht="22.8">
      <c r="A950" s="63">
        <v>51552</v>
      </c>
      <c r="B950" s="183" t="s">
        <v>1828</v>
      </c>
      <c r="C950" s="247" t="s">
        <v>1829</v>
      </c>
      <c r="D950" s="194">
        <v>0</v>
      </c>
      <c r="E950" s="194">
        <v>0</v>
      </c>
      <c r="F950" s="45" t="str">
        <f t="shared" si="169"/>
        <v>-</v>
      </c>
    </row>
    <row r="951" spans="1:6" ht="12">
      <c r="A951" s="63">
        <v>51631</v>
      </c>
      <c r="B951" s="64" t="s">
        <v>1830</v>
      </c>
      <c r="C951" s="247" t="s">
        <v>1831</v>
      </c>
      <c r="D951" s="194">
        <v>0</v>
      </c>
      <c r="E951" s="194">
        <v>0</v>
      </c>
      <c r="F951" s="45" t="str">
        <f t="shared" si="169"/>
        <v>-</v>
      </c>
    </row>
    <row r="952" spans="1:6" ht="12">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2.8">
      <c r="A965" s="63">
        <v>51761</v>
      </c>
      <c r="B965" s="65" t="s">
        <v>1858</v>
      </c>
      <c r="C965" s="247" t="s">
        <v>1859</v>
      </c>
      <c r="D965" s="194">
        <v>0</v>
      </c>
      <c r="E965" s="194">
        <v>0</v>
      </c>
      <c r="F965" s="45" t="str">
        <f t="shared" si="169"/>
        <v>-</v>
      </c>
    </row>
    <row r="966" spans="1:6" ht="22.8">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12">
      <c r="A969" s="70">
        <v>54132</v>
      </c>
      <c r="B969" s="65" t="s">
        <v>1866</v>
      </c>
      <c r="C969" s="278" t="s">
        <v>1867</v>
      </c>
      <c r="D969" s="192">
        <v>0</v>
      </c>
      <c r="E969" s="192">
        <v>0</v>
      </c>
      <c r="F969" s="71" t="str">
        <f t="shared" si="169"/>
        <v>-</v>
      </c>
    </row>
    <row r="970" spans="1:6" ht="12">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12">
      <c r="A972" s="63">
        <v>54162</v>
      </c>
      <c r="B972" s="65" t="s">
        <v>1872</v>
      </c>
      <c r="C972" s="247" t="s">
        <v>1873</v>
      </c>
      <c r="D972" s="194">
        <v>0</v>
      </c>
      <c r="E972" s="194">
        <v>0</v>
      </c>
      <c r="F972" s="45" t="str">
        <f t="shared" si="169"/>
        <v>-</v>
      </c>
    </row>
    <row r="973" spans="1:6" ht="22.8">
      <c r="A973" s="63">
        <v>54221</v>
      </c>
      <c r="B973" s="182" t="s">
        <v>1874</v>
      </c>
      <c r="C973" s="247" t="s">
        <v>1875</v>
      </c>
      <c r="D973" s="194">
        <v>0</v>
      </c>
      <c r="E973" s="194">
        <v>0</v>
      </c>
      <c r="F973" s="45" t="str">
        <f t="shared" si="169"/>
        <v>-</v>
      </c>
    </row>
    <row r="974" spans="1:6" ht="22.8">
      <c r="A974" s="70">
        <v>54222</v>
      </c>
      <c r="B974" s="182" t="s">
        <v>1876</v>
      </c>
      <c r="C974" s="278" t="s">
        <v>1877</v>
      </c>
      <c r="D974" s="192">
        <v>0</v>
      </c>
      <c r="E974" s="192">
        <v>0</v>
      </c>
      <c r="F974" s="71" t="str">
        <f t="shared" si="169"/>
        <v>-</v>
      </c>
    </row>
    <row r="975" spans="1:6" ht="12">
      <c r="A975" s="70" t="s">
        <v>1878</v>
      </c>
      <c r="B975" s="65" t="s">
        <v>1879</v>
      </c>
      <c r="C975" s="278" t="s">
        <v>1878</v>
      </c>
      <c r="D975" s="192">
        <v>0</v>
      </c>
      <c r="E975" s="192">
        <v>0</v>
      </c>
      <c r="F975" s="71" t="str">
        <f t="shared" si="169"/>
        <v>-</v>
      </c>
    </row>
    <row r="976" spans="1:6" ht="22.8">
      <c r="A976" s="70">
        <v>54232</v>
      </c>
      <c r="B976" s="182" t="s">
        <v>1880</v>
      </c>
      <c r="C976" s="278" t="s">
        <v>1881</v>
      </c>
      <c r="D976" s="192">
        <v>0</v>
      </c>
      <c r="E976" s="192">
        <v>0</v>
      </c>
      <c r="F976" s="71" t="str">
        <f t="shared" si="169"/>
        <v>-</v>
      </c>
    </row>
    <row r="977" spans="1:6" ht="22.8">
      <c r="A977" s="70">
        <v>54242</v>
      </c>
      <c r="B977" s="65" t="s">
        <v>1882</v>
      </c>
      <c r="C977" s="278" t="s">
        <v>1883</v>
      </c>
      <c r="D977" s="192">
        <v>0</v>
      </c>
      <c r="E977" s="192">
        <v>0</v>
      </c>
      <c r="F977" s="71" t="str">
        <f t="shared" si="169"/>
        <v>-</v>
      </c>
    </row>
    <row r="978" spans="1:6" ht="22.8">
      <c r="A978" s="70" t="s">
        <v>1884</v>
      </c>
      <c r="B978" s="65" t="s">
        <v>1885</v>
      </c>
      <c r="C978" s="278" t="s">
        <v>1884</v>
      </c>
      <c r="D978" s="192">
        <v>0</v>
      </c>
      <c r="E978" s="192">
        <v>0</v>
      </c>
      <c r="F978" s="71" t="str">
        <f t="shared" si="169"/>
        <v>-</v>
      </c>
    </row>
    <row r="979" spans="1:6" ht="22.8">
      <c r="A979" s="70">
        <v>54312</v>
      </c>
      <c r="B979" s="182" t="s">
        <v>1886</v>
      </c>
      <c r="C979" s="278" t="s">
        <v>1887</v>
      </c>
      <c r="D979" s="192">
        <v>0</v>
      </c>
      <c r="E979" s="192">
        <v>0</v>
      </c>
      <c r="F979" s="71" t="str">
        <f t="shared" si="169"/>
        <v>-</v>
      </c>
    </row>
    <row r="980" spans="1:6" ht="22.8">
      <c r="A980" s="70">
        <v>54431</v>
      </c>
      <c r="B980" s="65" t="s">
        <v>1888</v>
      </c>
      <c r="C980" s="278" t="s">
        <v>1889</v>
      </c>
      <c r="D980" s="192">
        <v>0</v>
      </c>
      <c r="E980" s="192">
        <v>0</v>
      </c>
      <c r="F980" s="71" t="str">
        <f t="shared" si="169"/>
        <v>-</v>
      </c>
    </row>
    <row r="981" spans="1:6" ht="22.8">
      <c r="A981" s="70">
        <v>54432</v>
      </c>
      <c r="B981" s="65" t="s">
        <v>1890</v>
      </c>
      <c r="C981" s="278" t="s">
        <v>1891</v>
      </c>
      <c r="D981" s="192">
        <v>433095.48</v>
      </c>
      <c r="E981" s="192">
        <v>0</v>
      </c>
      <c r="F981" s="71">
        <f t="shared" si="169"/>
        <v>0</v>
      </c>
    </row>
    <row r="982" spans="1:6" ht="22.8">
      <c r="A982" s="70" t="s">
        <v>1892</v>
      </c>
      <c r="B982" s="65" t="s">
        <v>1893</v>
      </c>
      <c r="C982" s="278" t="s">
        <v>1892</v>
      </c>
      <c r="D982" s="192">
        <v>0</v>
      </c>
      <c r="E982" s="192">
        <v>0</v>
      </c>
      <c r="F982" s="71" t="str">
        <f t="shared" si="169"/>
        <v>-</v>
      </c>
    </row>
    <row r="983" spans="1:6" ht="22.8">
      <c r="A983" s="70">
        <v>54442</v>
      </c>
      <c r="B983" s="65" t="s">
        <v>1894</v>
      </c>
      <c r="C983" s="278" t="s">
        <v>1895</v>
      </c>
      <c r="D983" s="192">
        <v>0</v>
      </c>
      <c r="E983" s="192">
        <v>0</v>
      </c>
      <c r="F983" s="71" t="str">
        <f t="shared" si="169"/>
        <v>-</v>
      </c>
    </row>
    <row r="984" spans="1:6" ht="22.8">
      <c r="A984" s="70">
        <v>54452</v>
      </c>
      <c r="B984" s="65" t="s">
        <v>1896</v>
      </c>
      <c r="C984" s="278" t="s">
        <v>1897</v>
      </c>
      <c r="D984" s="192">
        <v>0</v>
      </c>
      <c r="E984" s="192">
        <v>0</v>
      </c>
      <c r="F984" s="71" t="str">
        <f t="shared" si="169"/>
        <v>-</v>
      </c>
    </row>
    <row r="985" spans="1:6" ht="22.8">
      <c r="A985" s="70" t="s">
        <v>1898</v>
      </c>
      <c r="B985" s="65" t="s">
        <v>1899</v>
      </c>
      <c r="C985" s="278" t="s">
        <v>1898</v>
      </c>
      <c r="D985" s="192">
        <v>0</v>
      </c>
      <c r="E985" s="192">
        <v>0</v>
      </c>
      <c r="F985" s="71" t="str">
        <f t="shared" si="169"/>
        <v>-</v>
      </c>
    </row>
    <row r="986" spans="1:6" ht="12">
      <c r="A986" s="70">
        <v>54461</v>
      </c>
      <c r="B986" s="65" t="s">
        <v>1900</v>
      </c>
      <c r="C986" s="278" t="s">
        <v>1901</v>
      </c>
      <c r="D986" s="192">
        <v>0</v>
      </c>
      <c r="E986" s="192">
        <v>0</v>
      </c>
      <c r="F986" s="71" t="str">
        <f t="shared" si="169"/>
        <v>-</v>
      </c>
    </row>
    <row r="987" spans="1:6" ht="12">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2.8">
      <c r="A989" s="70">
        <v>54472</v>
      </c>
      <c r="B989" s="182" t="s">
        <v>1906</v>
      </c>
      <c r="C989" s="278" t="s">
        <v>1907</v>
      </c>
      <c r="D989" s="192">
        <v>0</v>
      </c>
      <c r="E989" s="192">
        <v>0</v>
      </c>
      <c r="F989" s="71" t="str">
        <f t="shared" si="169"/>
        <v>-</v>
      </c>
    </row>
    <row r="990" spans="1:6" ht="22.8">
      <c r="A990" s="70">
        <v>54482</v>
      </c>
      <c r="B990" s="182" t="s">
        <v>1908</v>
      </c>
      <c r="C990" s="278" t="s">
        <v>1909</v>
      </c>
      <c r="D990" s="192">
        <v>0</v>
      </c>
      <c r="E990" s="192">
        <v>0</v>
      </c>
      <c r="F990" s="71" t="str">
        <f t="shared" si="169"/>
        <v>-</v>
      </c>
    </row>
    <row r="991" spans="1:6" ht="22.8">
      <c r="A991" s="70" t="s">
        <v>1910</v>
      </c>
      <c r="B991" s="182" t="s">
        <v>1911</v>
      </c>
      <c r="C991" s="278" t="s">
        <v>1910</v>
      </c>
      <c r="D991" s="192">
        <v>0</v>
      </c>
      <c r="E991" s="192">
        <v>0</v>
      </c>
      <c r="F991" s="71" t="str">
        <f t="shared" si="169"/>
        <v>-</v>
      </c>
    </row>
    <row r="992" spans="1:6" ht="22.8">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2.8">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12">
      <c r="A1003" s="70">
        <v>54751</v>
      </c>
      <c r="B1003" s="65" t="s">
        <v>1934</v>
      </c>
      <c r="C1003" s="278" t="s">
        <v>1935</v>
      </c>
      <c r="D1003" s="192">
        <v>0</v>
      </c>
      <c r="E1003" s="192">
        <v>0</v>
      </c>
      <c r="F1003" s="71" t="str">
        <f t="shared" si="169"/>
        <v>-</v>
      </c>
    </row>
    <row r="1004" spans="1:6" ht="12">
      <c r="A1004" s="70">
        <v>54752</v>
      </c>
      <c r="B1004" s="65" t="s">
        <v>1936</v>
      </c>
      <c r="C1004" s="278" t="s">
        <v>1937</v>
      </c>
      <c r="D1004" s="192">
        <v>0</v>
      </c>
      <c r="E1004" s="192">
        <v>0</v>
      </c>
      <c r="F1004" s="71" t="str">
        <f t="shared" si="169"/>
        <v>-</v>
      </c>
    </row>
    <row r="1005" spans="1:6" ht="22.8">
      <c r="A1005" s="70">
        <v>54761</v>
      </c>
      <c r="B1005" s="65" t="s">
        <v>1938</v>
      </c>
      <c r="C1005" s="278" t="s">
        <v>1939</v>
      </c>
      <c r="D1005" s="192">
        <v>0</v>
      </c>
      <c r="E1005" s="192">
        <v>0</v>
      </c>
      <c r="F1005" s="71" t="str">
        <f t="shared" si="169"/>
        <v>-</v>
      </c>
    </row>
    <row r="1006" spans="1:6" ht="22.8">
      <c r="A1006" s="70">
        <v>54762</v>
      </c>
      <c r="B1006" s="65" t="s">
        <v>1940</v>
      </c>
      <c r="C1006" s="278" t="s">
        <v>1941</v>
      </c>
      <c r="D1006" s="192">
        <v>0</v>
      </c>
      <c r="E1006" s="192">
        <v>0</v>
      </c>
      <c r="F1006" s="71" t="str">
        <f t="shared" si="169"/>
        <v>-</v>
      </c>
    </row>
    <row r="1007" spans="1:6" ht="22.8">
      <c r="A1007" s="70">
        <v>54771</v>
      </c>
      <c r="B1007" s="65" t="s">
        <v>1942</v>
      </c>
      <c r="C1007" s="278" t="s">
        <v>1943</v>
      </c>
      <c r="D1007" s="192">
        <v>0</v>
      </c>
      <c r="E1007" s="192">
        <v>0</v>
      </c>
      <c r="F1007" s="71" t="str">
        <f t="shared" ref="F1007:F1009" si="172">IF(D1007&lt;&gt;0,IF(E1007/D1007&gt;=100,"&gt;&gt;100",E1007/D1007*100),"-")</f>
        <v>-</v>
      </c>
    </row>
    <row r="1008" spans="1:6" ht="22.8">
      <c r="A1008" s="70">
        <v>54772</v>
      </c>
      <c r="B1008" s="65" t="s">
        <v>1944</v>
      </c>
      <c r="C1008" s="278" t="s">
        <v>1945</v>
      </c>
      <c r="D1008" s="192">
        <v>0</v>
      </c>
      <c r="E1008" s="192">
        <v>0</v>
      </c>
      <c r="F1008" s="71" t="str">
        <f t="shared" si="172"/>
        <v>-</v>
      </c>
    </row>
    <row r="1009" spans="1:6" ht="22.8">
      <c r="A1009" s="73">
        <v>55312</v>
      </c>
      <c r="B1009" s="65" t="s">
        <v>1946</v>
      </c>
      <c r="C1009" s="279" t="s">
        <v>1947</v>
      </c>
      <c r="D1009" s="193">
        <v>0</v>
      </c>
      <c r="E1009" s="193">
        <v>0</v>
      </c>
      <c r="F1009" s="75" t="str">
        <f t="shared" si="172"/>
        <v>-</v>
      </c>
    </row>
    <row r="1010" spans="1:6" ht="20.100000000000001" customHeight="1">
      <c r="A1010" s="373" t="s">
        <v>1948</v>
      </c>
      <c r="B1010" s="374"/>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v>0</v>
      </c>
      <c r="F1012" s="71" t="str">
        <f t="shared" ref="F1012:F1019" si="173">IF(D1012&lt;&gt;0,IF(E1012/D1012&gt;=100,"&gt;&gt;100",E1012/D1012*100),"-")</f>
        <v>-</v>
      </c>
    </row>
    <row r="1013" spans="1:6" ht="12">
      <c r="A1013" s="70" t="s">
        <v>1955</v>
      </c>
      <c r="B1013" s="65" t="s">
        <v>1956</v>
      </c>
      <c r="C1013" s="278" t="s">
        <v>1955</v>
      </c>
      <c r="D1013" s="283">
        <v>0</v>
      </c>
      <c r="E1013" s="283">
        <v>0</v>
      </c>
      <c r="F1013" s="71" t="str">
        <f t="shared" si="173"/>
        <v>-</v>
      </c>
    </row>
    <row r="1014" spans="1:6" ht="22.8">
      <c r="A1014" s="70" t="s">
        <v>1957</v>
      </c>
      <c r="B1014" s="65" t="s">
        <v>1958</v>
      </c>
      <c r="C1014" s="278" t="s">
        <v>1957</v>
      </c>
      <c r="D1014" s="283">
        <v>0</v>
      </c>
      <c r="E1014" s="283">
        <v>0</v>
      </c>
      <c r="F1014" s="71" t="str">
        <f t="shared" si="173"/>
        <v>-</v>
      </c>
    </row>
    <row r="1015" spans="1:6" ht="22.8">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2.8">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71"/>
      <c r="E1021" s="372"/>
      <c r="F1021" s="51"/>
    </row>
    <row r="1022" spans="1:6" ht="15" customHeight="1">
      <c r="A1022" s="140"/>
      <c r="B1022" s="163"/>
      <c r="C1022" s="173"/>
      <c r="D1022" s="371"/>
      <c r="E1022" s="372"/>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177" sqref="E177"/>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94558216.060000002</v>
      </c>
      <c r="E6" s="180">
        <f t="shared" si="0"/>
        <v>105626492.14</v>
      </c>
      <c r="F6" s="181">
        <f t="shared" ref="F6:F298" si="1">IF(D6&gt;0,IF(E6/D6&gt;=100,"&gt;&gt;100",E6/D6*100),"-")</f>
        <v>111.70525052310299</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75841462.620000005</v>
      </c>
      <c r="E7" s="79">
        <f t="shared" si="2"/>
        <v>86774255.75</v>
      </c>
      <c r="F7" s="71">
        <f t="shared" si="1"/>
        <v>114.41532474759649</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3549066.0199999996</v>
      </c>
      <c r="E8" s="79">
        <f>E9+E10-E11</f>
        <v>3751898.83</v>
      </c>
      <c r="F8" s="71">
        <f t="shared" si="1"/>
        <v>105.71510388527517</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2449128.69</v>
      </c>
      <c r="E9" s="192">
        <v>2458449.69</v>
      </c>
      <c r="F9" s="71">
        <f t="shared" si="1"/>
        <v>100.38058432936</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1546873.41</v>
      </c>
      <c r="E10" s="192">
        <v>1766743.01</v>
      </c>
      <c r="F10" s="71">
        <f t="shared" si="1"/>
        <v>114.21380693330296</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446936.08</v>
      </c>
      <c r="E11" s="192">
        <v>473293.87</v>
      </c>
      <c r="F11" s="71">
        <f t="shared" si="1"/>
        <v>105.89744063625383</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70213329.849999994</v>
      </c>
      <c r="E12" s="79">
        <f t="shared" si="3"/>
        <v>69580062.149999991</v>
      </c>
      <c r="F12" s="71">
        <f t="shared" si="1"/>
        <v>99.098080519250573</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63237842.5</v>
      </c>
      <c r="E13" s="79">
        <f t="shared" si="4"/>
        <v>62625219.579999998</v>
      </c>
      <c r="F13" s="71">
        <f t="shared" si="1"/>
        <v>99.031240004748739</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316891.06</v>
      </c>
      <c r="E14" s="192">
        <v>316891.06</v>
      </c>
      <c r="F14" s="71">
        <f t="shared" si="1"/>
        <v>100</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85086088.75</v>
      </c>
      <c r="E15" s="192">
        <v>85662324.609999999</v>
      </c>
      <c r="F15" s="71">
        <f t="shared" si="1"/>
        <v>100.67723862791848</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493566.03</v>
      </c>
      <c r="E16" s="192">
        <v>493566.03</v>
      </c>
      <c r="F16" s="71">
        <f t="shared" si="1"/>
        <v>100</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2730520.8</v>
      </c>
      <c r="E17" s="192">
        <v>2971633.41</v>
      </c>
      <c r="F17" s="71">
        <f t="shared" si="1"/>
        <v>108.83027919069505</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25389224.140000001</v>
      </c>
      <c r="E18" s="192">
        <v>26819195.530000001</v>
      </c>
      <c r="F18" s="71">
        <f t="shared" si="1"/>
        <v>105.6321980621185</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5465158.0199999977</v>
      </c>
      <c r="E19" s="79">
        <f t="shared" si="5"/>
        <v>5074247.5999999978</v>
      </c>
      <c r="F19" s="71">
        <f t="shared" si="1"/>
        <v>92.847225669057593</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6845661.9699999997</v>
      </c>
      <c r="E20" s="192">
        <v>7107757.1600000001</v>
      </c>
      <c r="F20" s="71">
        <f t="shared" si="1"/>
        <v>103.82863178387407</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474351.19</v>
      </c>
      <c r="E21" s="192">
        <v>496315.81</v>
      </c>
      <c r="F21" s="71">
        <f t="shared" si="1"/>
        <v>104.63045533837492</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1652718.43</v>
      </c>
      <c r="E22" s="192">
        <v>1748354.85</v>
      </c>
      <c r="F22" s="71">
        <f t="shared" si="1"/>
        <v>105.7866130288146</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5026683.2699999996</v>
      </c>
      <c r="E23" s="192">
        <v>5467661.2599999998</v>
      </c>
      <c r="F23" s="71">
        <f t="shared" si="1"/>
        <v>108.77274270753885</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553155.49</v>
      </c>
      <c r="E24" s="192">
        <v>567000.27</v>
      </c>
      <c r="F24" s="71">
        <f t="shared" si="1"/>
        <v>102.50287310716197</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836492.93</v>
      </c>
      <c r="E25" s="192">
        <v>836326.56</v>
      </c>
      <c r="F25" s="71">
        <f t="shared" si="1"/>
        <v>99.980111009425983</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5973857.5199999996</v>
      </c>
      <c r="E26" s="192">
        <v>6244143.8799999999</v>
      </c>
      <c r="F26" s="71">
        <f t="shared" si="1"/>
        <v>104.5244862150646</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15897762.779999999</v>
      </c>
      <c r="E28" s="192">
        <v>17393312.190000001</v>
      </c>
      <c r="F28" s="71">
        <f t="shared" si="1"/>
        <v>109.40729479170153</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861896.81</v>
      </c>
      <c r="E29" s="79">
        <f t="shared" si="6"/>
        <v>1225962.4500000002</v>
      </c>
      <c r="F29" s="71">
        <f t="shared" si="1"/>
        <v>142.24004959480013</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3402367.51</v>
      </c>
      <c r="E30" s="192">
        <v>4022673.04</v>
      </c>
      <c r="F30" s="71">
        <f t="shared" si="1"/>
        <v>118.23158515877081</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1858.12</v>
      </c>
      <c r="E32" s="192">
        <v>1858.12</v>
      </c>
      <c r="F32" s="71">
        <f t="shared" si="1"/>
        <v>100</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2542328.8199999998</v>
      </c>
      <c r="E34" s="192">
        <v>2798568.71</v>
      </c>
      <c r="F34" s="71">
        <f t="shared" si="1"/>
        <v>110.07894368282385</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495545.41000000003</v>
      </c>
      <c r="E35" s="79">
        <f t="shared" si="7"/>
        <v>499514.44999999995</v>
      </c>
      <c r="F35" s="71">
        <f t="shared" si="1"/>
        <v>100.80094375205692</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1294504.06</v>
      </c>
      <c r="E36" s="192">
        <v>1313031.32</v>
      </c>
      <c r="F36" s="71">
        <f t="shared" si="1"/>
        <v>101.43122455714817</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77313.19</v>
      </c>
      <c r="E37" s="192">
        <v>77313.19</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876271.84</v>
      </c>
      <c r="E40" s="192">
        <v>890830.06</v>
      </c>
      <c r="F40" s="71">
        <f t="shared" si="1"/>
        <v>101.66138170091146</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18168.820000000003</v>
      </c>
      <c r="E41" s="79">
        <f t="shared" si="8"/>
        <v>21061.47</v>
      </c>
      <c r="F41" s="71">
        <f t="shared" si="1"/>
        <v>115.92095689208213</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21631.16</v>
      </c>
      <c r="E42" s="192">
        <v>21631.16</v>
      </c>
      <c r="F42" s="71">
        <f t="shared" si="1"/>
        <v>100</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17927.75</v>
      </c>
      <c r="E43" s="192">
        <v>20885.310000000001</v>
      </c>
      <c r="F43" s="71">
        <f t="shared" si="1"/>
        <v>116.49710644113178</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21390.09</v>
      </c>
      <c r="E44" s="192">
        <v>21455</v>
      </c>
      <c r="F44" s="71">
        <f t="shared" si="1"/>
        <v>100.30345828371922</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134718.29</v>
      </c>
      <c r="E45" s="79">
        <f t="shared" si="9"/>
        <v>134056.6</v>
      </c>
      <c r="F45" s="71">
        <f t="shared" si="1"/>
        <v>99.508834323832346</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206276.7</v>
      </c>
      <c r="E47" s="192">
        <v>200940.2</v>
      </c>
      <c r="F47" s="71">
        <f t="shared" si="1"/>
        <v>97.412940967157226</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179.95</v>
      </c>
      <c r="E48" s="192">
        <v>179.95</v>
      </c>
      <c r="F48" s="71">
        <f t="shared" si="1"/>
        <v>100</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161112.22</v>
      </c>
      <c r="E49" s="192">
        <v>161112.22</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232850.58</v>
      </c>
      <c r="E50" s="192">
        <v>228175.77</v>
      </c>
      <c r="F50" s="71">
        <f t="shared" si="1"/>
        <v>97.992356299907001</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45165.03</v>
      </c>
      <c r="E51" s="192">
        <v>45165.03</v>
      </c>
      <c r="F51" s="71">
        <f t="shared" si="1"/>
        <v>100</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1859731.61</v>
      </c>
      <c r="E54" s="192">
        <v>1900437.29</v>
      </c>
      <c r="F54" s="71">
        <f t="shared" si="1"/>
        <v>102.18879325280706</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1859731.61</v>
      </c>
      <c r="E55" s="192">
        <v>1900437.29</v>
      </c>
      <c r="F55" s="71">
        <f t="shared" si="1"/>
        <v>102.18879325280706</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1908791.68</v>
      </c>
      <c r="E56" s="79">
        <f t="shared" si="11"/>
        <v>13225826.59</v>
      </c>
      <c r="F56" s="71">
        <f t="shared" si="1"/>
        <v>692.88999572755893</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1904151.68</v>
      </c>
      <c r="E57" s="192">
        <v>13215156.59</v>
      </c>
      <c r="F57" s="71">
        <f t="shared" si="1"/>
        <v>694.01806215353599</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4640</v>
      </c>
      <c r="E60" s="192">
        <v>10670</v>
      </c>
      <c r="F60" s="71">
        <f t="shared" si="1"/>
        <v>229.95689655172416</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125110.04000000001</v>
      </c>
      <c r="E63" s="79">
        <f>SUM(E64:E68)</f>
        <v>171303.15</v>
      </c>
      <c r="F63" s="71">
        <f>IF(D63&gt;0,IF(E63/D63&gt;=100,"&gt;&gt;100",E63/D63*100),"-")</f>
        <v>136.92198483830714</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117303.72</v>
      </c>
      <c r="E64" s="192">
        <v>68570.25</v>
      </c>
      <c r="F64" s="71">
        <f t="shared" si="1"/>
        <v>58.455307299717354</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7806.32</v>
      </c>
      <c r="E65" s="192">
        <v>7224.84</v>
      </c>
      <c r="F65" s="71">
        <f t="shared" si="1"/>
        <v>92.551163672511507</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v>0</v>
      </c>
      <c r="E68" s="192">
        <v>95508.06</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18716753.440000001</v>
      </c>
      <c r="E69" s="79">
        <f>E70+E82+E88+E119+E135+E147+E165+E171</f>
        <v>18852236.390000001</v>
      </c>
      <c r="F69" s="71">
        <f t="shared" si="1"/>
        <v>100.72385924425578</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15523637.960000001</v>
      </c>
      <c r="E70" s="79">
        <f t="shared" si="12"/>
        <v>11823305.18</v>
      </c>
      <c r="F70" s="71">
        <f t="shared" si="1"/>
        <v>76.163237061217828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15523637.960000001</v>
      </c>
      <c r="E71" s="79">
        <f t="shared" si="13"/>
        <v>11823305.18</v>
      </c>
      <c r="F71" s="71">
        <f t="shared" si="1"/>
        <v>76.163237061217828</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15523637.960000001</v>
      </c>
      <c r="E73" s="192">
        <v>11823305.18</v>
      </c>
      <c r="F73" s="71">
        <f t="shared" si="1"/>
        <v>76.163237061217828</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518768.92</v>
      </c>
      <c r="E82" s="79">
        <f>SUM(E83:E85)-E86+E87</f>
        <v>633500.71</v>
      </c>
      <c r="F82" s="71">
        <f t="shared" si="1"/>
        <v>122.11616493910236</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1300.0899999999999</v>
      </c>
      <c r="E84" s="192">
        <v>1307.95</v>
      </c>
      <c r="F84" s="71">
        <f t="shared" si="1"/>
        <v>100.6045735295249</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66561.279999999999</v>
      </c>
      <c r="E85" s="192">
        <v>143619.34</v>
      </c>
      <c r="F85" s="71">
        <f t="shared" si="1"/>
        <v>215.77009937308898</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450907.55</v>
      </c>
      <c r="E87" s="192">
        <v>488573.42</v>
      </c>
      <c r="F87" s="71">
        <f t="shared" si="1"/>
        <v>108.35334648976269</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2420.9699999999993</v>
      </c>
      <c r="E88" s="79">
        <f t="shared" si="15"/>
        <v>1414.0100000000002</v>
      </c>
      <c r="F88" s="71">
        <f t="shared" si="1"/>
        <v>58.406754317484342</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14017.859999999999</v>
      </c>
      <c r="E89" s="79">
        <f t="shared" si="16"/>
        <v>13010.9</v>
      </c>
      <c r="F89" s="71">
        <f t="shared" si="1"/>
        <v>92.816592546936562</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2420.9699999999998</v>
      </c>
      <c r="E90" s="192">
        <v>1414.01</v>
      </c>
      <c r="F90" s="71">
        <f t="shared" si="1"/>
        <v>58.406754317484321</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11596.89</v>
      </c>
      <c r="E99" s="192">
        <v>11596.89</v>
      </c>
      <c r="F99" s="71">
        <f t="shared" si="1"/>
        <v>100</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11596.89</v>
      </c>
      <c r="E118" s="192">
        <v>11596.89</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575598.8600000001</v>
      </c>
      <c r="E135" s="79">
        <f t="shared" si="21"/>
        <v>553939.80000000005</v>
      </c>
      <c r="F135" s="71">
        <f t="shared" si="1"/>
        <v>96.237125973460053</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575598.8600000001</v>
      </c>
      <c r="E136" s="79">
        <f t="shared" si="22"/>
        <v>553939.80000000005</v>
      </c>
      <c r="F136" s="71">
        <f t="shared" si="1"/>
        <v>96.237125973460053</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194940</v>
      </c>
      <c r="E137" s="192">
        <v>173280</v>
      </c>
      <c r="F137" s="71">
        <f t="shared" si="1"/>
        <v>88.888888888888886</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371252.24</v>
      </c>
      <c r="E140" s="192">
        <v>371252.24</v>
      </c>
      <c r="F140" s="71">
        <f t="shared" si="1"/>
        <v>100</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9399.06</v>
      </c>
      <c r="E141" s="192">
        <v>9400</v>
      </c>
      <c r="F141" s="71">
        <f t="shared" si="1"/>
        <v>100.01000100010002</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7.56</v>
      </c>
      <c r="E142" s="192">
        <v>7.56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2094543.64</v>
      </c>
      <c r="E147" s="79">
        <f t="shared" si="24"/>
        <v>5833014.0899999999</v>
      </c>
      <c r="F147" s="71">
        <f t="shared" si="1"/>
        <v>278.48615701318118</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2295.71</v>
      </c>
      <c r="E148" s="192">
        <v>789.29</v>
      </c>
      <c r="F148" s="71">
        <f t="shared" si="1"/>
        <v>34.381084718888708</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403666.06</v>
      </c>
      <c r="E150" s="79">
        <f t="shared" si="25"/>
        <v>3897155.43</v>
      </c>
      <c r="F150" s="71">
        <f t="shared" si="1"/>
        <v>965.44045095096681</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66477.13</v>
      </c>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367908.6</v>
      </c>
      <c r="E153" s="192">
        <v>377884.72</v>
      </c>
      <c r="F153" s="71">
        <f t="shared" si="1"/>
        <v>102.71157564677749</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38882.25</v>
      </c>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7689.38</v>
      </c>
      <c r="E155" s="192">
        <v>3397.99</v>
      </c>
      <c r="F155" s="71">
        <f t="shared" si="1"/>
        <v>44.190688976224344</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v>3175580.99</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28068.080000000002</v>
      </c>
      <c r="E158" s="192">
        <v>234932.35</v>
      </c>
      <c r="F158" s="71">
        <f t="shared" si="1"/>
        <v>837.00897959532676</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19134.990000000002</v>
      </c>
      <c r="E159" s="192">
        <v>19431.68</v>
      </c>
      <c r="F159" s="71">
        <f t="shared" si="1"/>
        <v>101.55051034779741</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109555.14</v>
      </c>
      <c r="E160" s="192">
        <v>138921.23000000001</v>
      </c>
      <c r="F160" s="71">
        <f t="shared" si="1"/>
        <v>126.80484913806876</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276403.8</v>
      </c>
      <c r="E161" s="192">
        <v>335132.40000000002</v>
      </c>
      <c r="F161" s="71">
        <f t="shared" si="1"/>
        <v>121.24739240198581</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1353997.98</v>
      </c>
      <c r="E162" s="192">
        <v>1602559.13</v>
      </c>
      <c r="F162" s="71">
        <f t="shared" si="1"/>
        <v>118.35757170036545</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3960.14</v>
      </c>
      <c r="E163" s="192">
        <v>2090.59</v>
      </c>
      <c r="F163" s="71">
        <f t="shared" si="1"/>
        <v>52.790810425894044</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74470.179999999993</v>
      </c>
      <c r="E164" s="192">
        <v>163065.66</v>
      </c>
      <c r="F164" s="71">
        <f t="shared" si="1"/>
        <v>218.96772641075933</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1783.09</v>
      </c>
      <c r="E165" s="79">
        <f t="shared" si="26"/>
        <v>7062.6</v>
      </c>
      <c r="F165" s="71">
        <f t="shared" si="1"/>
        <v>396.08769046991461</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1783.09</v>
      </c>
      <c r="E167" s="192">
        <v>7062.6</v>
      </c>
      <c r="F167" s="71">
        <f t="shared" si="1"/>
        <v>396.08769046991461</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94558216.060000017</v>
      </c>
      <c r="E176" s="79">
        <f>E177+E251</f>
        <v>105626492.14000002</v>
      </c>
      <c r="F176" s="71">
        <f t="shared" si="1"/>
        <v>111.70525052310299</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6497991.79</v>
      </c>
      <c r="E177" s="79">
        <f>E178+E197+E203+E219+E247+E248</f>
        <v>12746749.229999999</v>
      </c>
      <c r="F177" s="71">
        <f t="shared" si="1"/>
        <v>196.16444036781397</v>
      </c>
      <c r="G177" s="66"/>
      <c r="H177" s="66"/>
      <c r="I177" s="66"/>
      <c r="J177" s="66"/>
      <c r="K177" s="66"/>
      <c r="L177" s="66"/>
      <c r="M177" s="66"/>
      <c r="N177" s="66"/>
      <c r="O177" s="66"/>
      <c r="P177" s="66"/>
      <c r="Q177" s="66"/>
      <c r="R177" s="66"/>
      <c r="S177" s="66"/>
      <c r="T177" s="66"/>
      <c r="U177" s="66"/>
      <c r="V177" s="66"/>
      <c r="W177" s="66"/>
    </row>
    <row r="178" spans="1:23" ht="12.75" customHeight="1">
      <c r="A178" s="70" t="s">
        <v>3</v>
      </c>
      <c r="B178" s="65" t="s">
        <v>2437</v>
      </c>
      <c r="C178" s="134" t="s">
        <v>3</v>
      </c>
      <c r="D178" s="79">
        <f>SUM(D179:D181)+D185+D186+SUM(D194:D196)</f>
        <v>2385080.2799999998</v>
      </c>
      <c r="E178" s="79">
        <f>SUM(E179:E181)+E185+E186+SUM(E194:E196)</f>
        <v>6707151.5599999987</v>
      </c>
      <c r="F178" s="71">
        <f t="shared" si="1"/>
        <v>281.21282190132399</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838996.92</v>
      </c>
      <c r="E179" s="192">
        <v>4750144.25</v>
      </c>
      <c r="F179" s="71">
        <f t="shared" si="1"/>
        <v>566.16945030024658</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699902.69</v>
      </c>
      <c r="E180" s="192">
        <v>1205606.44</v>
      </c>
      <c r="F180" s="71">
        <f t="shared" si="1"/>
        <v>172.25343711709408</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4137.3900000000003</v>
      </c>
      <c r="E181" s="79">
        <f t="shared" si="28"/>
        <v>8550.02</v>
      </c>
      <c r="F181" s="71">
        <f t="shared" si="1"/>
        <v>206.65250314811993</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4137.3900000000003</v>
      </c>
      <c r="E184" s="192">
        <v>8550.02</v>
      </c>
      <c r="F184" s="71">
        <f t="shared" si="1"/>
        <v>206.65250314811993</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280671</v>
      </c>
      <c r="E185" s="192">
        <v>343392.88</v>
      </c>
      <c r="F185" s="71">
        <f t="shared" si="1"/>
        <v>122.34711815613298</v>
      </c>
      <c r="G185" s="66"/>
      <c r="H185" s="66"/>
      <c r="I185" s="66"/>
      <c r="J185" s="66"/>
      <c r="K185" s="66"/>
      <c r="L185" s="66"/>
      <c r="M185" s="66"/>
      <c r="N185" s="66"/>
      <c r="O185" s="66"/>
      <c r="P185" s="66"/>
      <c r="Q185" s="66"/>
      <c r="R185" s="66"/>
      <c r="S185" s="66"/>
      <c r="T185" s="66"/>
      <c r="U185" s="66"/>
      <c r="V185" s="66"/>
      <c r="W185" s="66"/>
    </row>
    <row r="186" spans="1:23" ht="22.8">
      <c r="A186" s="70" t="s">
        <v>2452</v>
      </c>
      <c r="B186" s="65" t="s">
        <v>2453</v>
      </c>
      <c r="C186" s="134" t="s">
        <v>2452</v>
      </c>
      <c r="D186" s="79">
        <f>SUM(D187:D193)</f>
        <v>0</v>
      </c>
      <c r="E186" s="79">
        <f>SUM(E187:E193)</f>
        <v>3257.26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v>0</v>
      </c>
      <c r="E190" s="192">
        <v>3257.26</v>
      </c>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1985.03</v>
      </c>
      <c r="E194" s="192">
        <v>48640.2</v>
      </c>
      <c r="F194" s="71">
        <f t="shared" si="1"/>
        <v>2450.3508763091741</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5525.85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559387.25</v>
      </c>
      <c r="E196" s="192">
        <v>342034.66</v>
      </c>
      <c r="F196" s="71">
        <f t="shared" si="1"/>
        <v>61.144521974714294</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997389.1100000001</v>
      </c>
      <c r="E197" s="79">
        <f>SUM(E198:E202)</f>
        <v>2509153.0699999998</v>
      </c>
      <c r="F197" s="71">
        <f t="shared" si="1"/>
        <v>251.57213416938146</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25227.08</v>
      </c>
      <c r="E198" s="192">
        <v>2470.61</v>
      </c>
      <c r="F198" s="71">
        <f t="shared" si="1"/>
        <v>9.793483827696269</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484553.19</v>
      </c>
      <c r="E199" s="192">
        <v>141688.44</v>
      </c>
      <c r="F199" s="71">
        <f t="shared" ref="F199:F202" si="30">IF(D199&gt;0,IF(E199/D199&gt;=100,"&gt;&gt;100",E199/D199*100),"-")</f>
        <v>29.241049883501951</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v>487608.84</v>
      </c>
      <c r="E202" s="192">
        <v>2364994.02</v>
      </c>
      <c r="F202" s="71">
        <f t="shared" si="30"/>
        <v>485.0186924420812</v>
      </c>
      <c r="G202" s="66"/>
      <c r="H202" s="66"/>
      <c r="I202" s="66"/>
      <c r="J202" s="66"/>
      <c r="K202" s="66"/>
      <c r="L202" s="66"/>
      <c r="M202" s="66"/>
      <c r="N202" s="66"/>
      <c r="O202" s="66"/>
      <c r="P202" s="66"/>
      <c r="Q202" s="66"/>
      <c r="R202" s="66"/>
      <c r="S202" s="66"/>
      <c r="T202" s="66"/>
      <c r="U202" s="66"/>
      <c r="V202" s="66"/>
      <c r="W202" s="66"/>
    </row>
    <row r="203" spans="1:23" ht="1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3031668.36</v>
      </c>
      <c r="E219" s="79">
        <f t="shared" si="34"/>
        <v>2598572.88</v>
      </c>
      <c r="F219" s="71">
        <f t="shared" si="1"/>
        <v>85.714285714285708</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2514</v>
      </c>
      <c r="C220" s="134" t="s">
        <v>2515</v>
      </c>
      <c r="D220" s="79">
        <f t="shared" ref="D220:E220" si="35">SUM(D221:D236)</f>
        <v>3031668.36</v>
      </c>
      <c r="E220" s="79">
        <f t="shared" si="35"/>
        <v>2598572.88</v>
      </c>
      <c r="F220" s="71">
        <f t="shared" si="1"/>
        <v>85.714285714285708</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3031668.36</v>
      </c>
      <c r="E225" s="192">
        <v>2598572.88</v>
      </c>
      <c r="F225" s="71">
        <f t="shared" si="1"/>
        <v>85.714285714285708</v>
      </c>
      <c r="G225" s="66"/>
      <c r="H225" s="66"/>
      <c r="I225" s="66"/>
      <c r="J225" s="66"/>
      <c r="K225" s="66"/>
      <c r="L225" s="66"/>
      <c r="M225" s="66"/>
      <c r="N225" s="66"/>
      <c r="O225" s="66"/>
      <c r="P225" s="66"/>
      <c r="Q225" s="66"/>
      <c r="R225" s="66"/>
      <c r="S225" s="66"/>
      <c r="T225" s="66"/>
      <c r="U225" s="66"/>
      <c r="V225" s="66"/>
      <c r="W225" s="66"/>
    </row>
    <row r="226" spans="1:23" ht="1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v>68925.37</v>
      </c>
      <c r="E247" s="192">
        <v>918199.56</v>
      </c>
      <c r="F247" s="71">
        <f>IF(D247&gt;0,IF(E247/D247&gt;=100,"&gt;&gt;100",E247/D247*100),"-")</f>
        <v>1332.1648617918192</v>
      </c>
      <c r="G247" s="66"/>
      <c r="H247" s="66"/>
      <c r="I247" s="66"/>
      <c r="J247" s="66"/>
      <c r="K247" s="66"/>
      <c r="L247" s="66"/>
      <c r="M247" s="66"/>
      <c r="N247" s="66"/>
      <c r="O247" s="66"/>
      <c r="P247" s="66"/>
      <c r="Q247" s="66"/>
      <c r="R247" s="66"/>
      <c r="S247" s="66"/>
      <c r="T247" s="66"/>
      <c r="U247" s="66"/>
      <c r="V247" s="66"/>
      <c r="W247" s="66"/>
    </row>
    <row r="248" spans="1:23" ht="22.8">
      <c r="A248" s="70" t="s">
        <v>2570</v>
      </c>
      <c r="B248" s="65" t="s">
        <v>2571</v>
      </c>
      <c r="C248" s="134" t="s">
        <v>2570</v>
      </c>
      <c r="D248" s="79">
        <f t="shared" ref="D248:E248" si="37">SUM(D249:D250)</f>
        <v>14928.67</v>
      </c>
      <c r="E248" s="79">
        <f t="shared" si="37"/>
        <v>13672.16</v>
      </c>
      <c r="F248" s="71">
        <f t="shared" si="1"/>
        <v>91.583242177635384</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3312.16</v>
      </c>
      <c r="E249" s="192">
        <v>1827.34</v>
      </c>
      <c r="F249" s="71">
        <f t="shared" si="1"/>
        <v>55.170643930244914</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11616.51</v>
      </c>
      <c r="E250" s="192">
        <v>11844.82</v>
      </c>
      <c r="F250" s="71">
        <f t="shared" si="1"/>
        <v>101.96539235966739</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88060224.270000011</v>
      </c>
      <c r="E251" s="79">
        <f>+E252+E255-E264+E274+E291</f>
        <v>92879742.910000011</v>
      </c>
      <c r="F251" s="71">
        <f t="shared" si="1"/>
        <v>105.47298020184795</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73442944.859999999</v>
      </c>
      <c r="E252" s="79">
        <f>E253-E254</f>
        <v>84607777.450000003</v>
      </c>
      <c r="F252" s="71">
        <f t="shared" si="1"/>
        <v>115.20204917066286</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76474613.219999999</v>
      </c>
      <c r="E253" s="192">
        <v>87206350.329999998</v>
      </c>
      <c r="F253" s="71">
        <f t="shared" si="1"/>
        <v>114.03307144441155</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3031668.36</v>
      </c>
      <c r="E254" s="192">
        <v>2598572.88</v>
      </c>
      <c r="F254" s="71">
        <f t="shared" si="1"/>
        <v>85.714285714285708</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12358336.850000001</v>
      </c>
      <c r="E255" s="79">
        <f>E256-E260</f>
        <v>2262000.87</v>
      </c>
      <c r="F255" s="71">
        <f t="shared" si="1"/>
        <v>18.303440806438289</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13550304.810000001</v>
      </c>
      <c r="E256" s="79">
        <f>SUM(E257:E259)</f>
        <v>6993447.9100000001</v>
      </c>
      <c r="F256" s="71">
        <f t="shared" si="1"/>
        <v>51.611000697481721</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13550304.810000001</v>
      </c>
      <c r="E257" s="192">
        <v>6993447.9100000001</v>
      </c>
      <c r="F257" s="71">
        <f t="shared" si="1"/>
        <v>51.611000697481721</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1191967.96</v>
      </c>
      <c r="E260" s="79">
        <f>SUM(E261:E263)</f>
        <v>4731447.04</v>
      </c>
      <c r="F260" s="71">
        <f t="shared" si="1"/>
        <v>396.94414604902636</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782107.5</v>
      </c>
      <c r="E262" s="192">
        <v>4311266.42</v>
      </c>
      <c r="F262" s="71">
        <f t="shared" si="1"/>
        <v>551.23706395859904</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409860.46</v>
      </c>
      <c r="E263" s="192">
        <v>420180.62</v>
      </c>
      <c r="F263" s="71">
        <f t="shared" si="1"/>
        <v>102.51796916443222</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2256772.86</v>
      </c>
      <c r="E274" s="79">
        <f>SUM(E275:E277)+SUM(E286:E290)</f>
        <v>6003036.7599999998</v>
      </c>
      <c r="F274" s="71">
        <f t="shared" si="1"/>
        <v>266.00092842307578</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1390.74</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2621</v>
      </c>
      <c r="B277" s="65" t="s">
        <v>2622</v>
      </c>
      <c r="C277" s="134" t="s">
        <v>2621</v>
      </c>
      <c r="D277" s="79">
        <f>SUM(D278:D285)</f>
        <v>405560.07</v>
      </c>
      <c r="E277" s="79">
        <f>SUM(E278:E285)</f>
        <v>3896356.58</v>
      </c>
      <c r="F277" s="71">
        <f t="shared" si="39"/>
        <v>960.73476365658973</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66477.13</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367908.6</v>
      </c>
      <c r="E280" s="192">
        <v>377884.72</v>
      </c>
      <c r="F280" s="71">
        <f t="shared" si="39"/>
        <v>102.71157564677749</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38882.25</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7689.38</v>
      </c>
      <c r="E282" s="192">
        <v>3397.99</v>
      </c>
      <c r="F282" s="71">
        <f t="shared" si="39"/>
        <v>44.190688976224344</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1894.01</v>
      </c>
      <c r="E283" s="192">
        <v>3174782.14</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28068.080000000002</v>
      </c>
      <c r="E285" s="192">
        <v>234932.35</v>
      </c>
      <c r="F285" s="71">
        <f t="shared" si="39"/>
        <v>837.00897959532676</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584.96</v>
      </c>
      <c r="E286" s="192">
        <v>881.64</v>
      </c>
      <c r="F286" s="71">
        <f t="shared" si="39"/>
        <v>150.71799781181619</v>
      </c>
      <c r="G286" s="66"/>
      <c r="H286" s="66"/>
      <c r="I286" s="66"/>
      <c r="J286" s="66"/>
      <c r="K286" s="66"/>
      <c r="L286" s="66"/>
      <c r="M286" s="66"/>
      <c r="N286" s="66"/>
      <c r="O286" s="66"/>
      <c r="P286" s="66"/>
      <c r="Q286" s="66"/>
      <c r="R286" s="66"/>
      <c r="S286" s="66"/>
      <c r="T286" s="66"/>
      <c r="U286" s="66"/>
      <c r="V286" s="66"/>
      <c r="W286" s="66"/>
    </row>
    <row r="287" spans="1:23" ht="22.8">
      <c r="A287" s="70" t="s">
        <v>2640</v>
      </c>
      <c r="B287" s="65" t="s">
        <v>2641</v>
      </c>
      <c r="C287" s="134" t="s">
        <v>2640</v>
      </c>
      <c r="D287" s="192">
        <v>264378.67</v>
      </c>
      <c r="E287" s="192">
        <v>229242.83</v>
      </c>
      <c r="F287" s="71">
        <f t="shared" si="39"/>
        <v>86.710032242767539</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222613.86</v>
      </c>
      <c r="E288" s="192">
        <v>278331.23</v>
      </c>
      <c r="F288" s="71">
        <f t="shared" si="39"/>
        <v>125.0287066582467</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1357869.66</v>
      </c>
      <c r="E289" s="192">
        <v>1595559.13</v>
      </c>
      <c r="F289" s="71">
        <f t="shared" si="39"/>
        <v>117.50458655950821</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4374.8999999999996</v>
      </c>
      <c r="E290" s="192">
        <v>2665.35</v>
      </c>
      <c r="F290" s="71">
        <f t="shared" si="39"/>
        <v>60.923678255502992</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2169.6999999999998</v>
      </c>
      <c r="E291" s="79">
        <f>SUM(E292:E295)</f>
        <v>6927.83</v>
      </c>
      <c r="F291" s="71">
        <f t="shared" si="1"/>
        <v>319.29898142600359</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179.71</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1989.99</v>
      </c>
      <c r="E293" s="192">
        <v>6927.83</v>
      </c>
      <c r="F293" s="71">
        <f t="shared" ref="F293:F295" si="40">IF(D293&gt;0,IF(E293/D293&gt;=100,"&gt;&gt;100",E293/D293*100),"-")</f>
        <v>348.1339102206544</v>
      </c>
      <c r="G293" s="66"/>
      <c r="H293" s="66"/>
      <c r="I293" s="66"/>
      <c r="J293" s="66"/>
      <c r="K293" s="66"/>
      <c r="L293" s="66"/>
      <c r="M293" s="66"/>
      <c r="N293" s="66"/>
      <c r="O293" s="66"/>
      <c r="P293" s="66"/>
      <c r="Q293" s="66"/>
      <c r="R293" s="66"/>
      <c r="S293" s="66"/>
      <c r="T293" s="66"/>
      <c r="U293" s="66"/>
      <c r="V293" s="66"/>
      <c r="W293" s="66"/>
    </row>
    <row r="294" spans="1:23" ht="1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14109275.73</v>
      </c>
      <c r="E297" s="79">
        <f t="shared" si="42"/>
        <v>51158670.82</v>
      </c>
      <c r="F297" s="71">
        <f t="shared" si="1"/>
        <v>362.58892234435052</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14109275.73</v>
      </c>
      <c r="E298" s="193">
        <v>51158670.82</v>
      </c>
      <c r="F298" s="75">
        <f t="shared" si="1"/>
        <v>362.58892234435052</v>
      </c>
      <c r="G298" s="66"/>
      <c r="H298" s="66"/>
      <c r="I298" s="66"/>
      <c r="J298" s="66"/>
      <c r="K298" s="66"/>
      <c r="L298" s="66"/>
      <c r="M298" s="66"/>
      <c r="N298" s="66"/>
      <c r="O298" s="66"/>
      <c r="P298" s="66"/>
      <c r="Q298" s="66"/>
      <c r="R298" s="66"/>
      <c r="S298" s="66"/>
      <c r="T298" s="66"/>
      <c r="U298" s="66"/>
      <c r="V298" s="66"/>
      <c r="W298" s="66"/>
    </row>
    <row r="299" spans="1:23" ht="20.100000000000001" customHeight="1">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11596.89</v>
      </c>
      <c r="E300" s="192">
        <v>11596.89</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2420.9699999999998</v>
      </c>
      <c r="E301" s="192">
        <v>1414.01</v>
      </c>
      <c r="F301" s="71">
        <f t="shared" si="43"/>
        <v>58.406754317484321</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475732.42</v>
      </c>
      <c r="E302" s="192">
        <v>413202.16</v>
      </c>
      <c r="F302" s="71">
        <f t="shared" si="43"/>
        <v>86.856001951685357</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1693281.4</v>
      </c>
      <c r="E303" s="192">
        <v>5582877.5899999999</v>
      </c>
      <c r="F303" s="71">
        <f t="shared" si="43"/>
        <v>329.70760737110794</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987.27</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1783.09</v>
      </c>
      <c r="E306" s="192">
        <v>6075.33</v>
      </c>
      <c r="F306" s="71">
        <f t="shared" si="43"/>
        <v>340.71920093769808</v>
      </c>
      <c r="G306" s="66"/>
      <c r="H306" s="66"/>
      <c r="I306" s="66"/>
      <c r="J306" s="66"/>
      <c r="K306" s="66"/>
      <c r="L306" s="66"/>
      <c r="M306" s="66"/>
      <c r="N306" s="66"/>
      <c r="O306" s="66"/>
      <c r="P306" s="66"/>
      <c r="Q306" s="66"/>
      <c r="R306" s="66"/>
      <c r="S306" s="66"/>
      <c r="T306" s="66"/>
      <c r="U306" s="66"/>
      <c r="V306" s="66"/>
      <c r="W306" s="66"/>
    </row>
    <row r="307" spans="1:23" ht="22.8">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134077.84</v>
      </c>
      <c r="E308" s="192">
        <v>186517.16</v>
      </c>
      <c r="F308" s="71">
        <f t="shared" si="43"/>
        <v>139.11110143182498</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123536.66</v>
      </c>
      <c r="E309" s="192">
        <v>59198.62</v>
      </c>
      <c r="F309" s="71">
        <f t="shared" si="43"/>
        <v>47.91988062490924</v>
      </c>
      <c r="G309" s="66"/>
      <c r="H309" s="66"/>
      <c r="I309" s="66"/>
      <c r="J309" s="66"/>
      <c r="K309" s="66"/>
      <c r="L309" s="66"/>
      <c r="M309" s="66"/>
      <c r="N309" s="66"/>
      <c r="O309" s="66"/>
      <c r="P309" s="66"/>
      <c r="Q309" s="66"/>
      <c r="R309" s="66"/>
      <c r="S309" s="66"/>
      <c r="T309" s="66"/>
      <c r="U309" s="66"/>
      <c r="V309" s="66"/>
      <c r="W309" s="66"/>
    </row>
    <row r="310" spans="1:23" ht="22.8">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193293.05</v>
      </c>
      <c r="E311" s="192">
        <v>240152.33</v>
      </c>
      <c r="F311" s="71">
        <f t="shared" si="43"/>
        <v>124.24260986103744</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2694</v>
      </c>
      <c r="B314" s="65" t="s">
        <v>2695</v>
      </c>
      <c r="C314" s="134" t="s">
        <v>2694</v>
      </c>
      <c r="D314" s="192">
        <v>0</v>
      </c>
      <c r="E314" s="192">
        <v>2705.31</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30536.7</v>
      </c>
      <c r="E336" s="192">
        <v>89217.21</v>
      </c>
      <c r="F336" s="71">
        <f t="shared" si="43"/>
        <v>292.16388804291233</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2354543.58</v>
      </c>
      <c r="E337" s="192">
        <v>6617934.3499999996</v>
      </c>
      <c r="F337" s="71">
        <f t="shared" si="43"/>
        <v>281.07079462084113</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59075.42</v>
      </c>
      <c r="E338" s="192">
        <v>37890.800000000003</v>
      </c>
      <c r="F338" s="71">
        <f t="shared" si="43"/>
        <v>64.139704804468607</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938313.69</v>
      </c>
      <c r="E339" s="192">
        <v>2471262.27</v>
      </c>
      <c r="F339" s="71">
        <f t="shared" si="43"/>
        <v>263.37271813651148</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3031668.36</v>
      </c>
      <c r="E343" s="192">
        <v>2598572.88</v>
      </c>
      <c r="F343" s="71">
        <f t="shared" si="43"/>
        <v>85.714285714285708</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303883.55</v>
      </c>
      <c r="E344" s="192">
        <v>277603.09000000003</v>
      </c>
      <c r="F344" s="71">
        <f t="shared" si="43"/>
        <v>91.351799069084208</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43932.34</v>
      </c>
      <c r="E365" s="192">
        <v>1420.03</v>
      </c>
      <c r="F365" s="71">
        <f t="shared" si="43"/>
        <v>3.2323113223652555</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28712.61</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19239.34</v>
      </c>
      <c r="E367" s="192">
        <v>90141.38</v>
      </c>
      <c r="F367" s="71">
        <f t="shared" si="44"/>
        <v>468.52636317046222</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147972.09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588328.95999999996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4411.22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5753.69</v>
      </c>
      <c r="E380" s="192">
        <v>57213.27</v>
      </c>
      <c r="F380" s="71">
        <f t="shared" si="44"/>
        <v>994.37526178852181</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263125.01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19427.349999999999</v>
      </c>
      <c r="E382" s="192">
        <v>34975</v>
      </c>
      <c r="F382" s="71">
        <f t="shared" si="44"/>
        <v>180.02970039660582</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98469.24</v>
      </c>
      <c r="E384" s="192">
        <v>25920.13</v>
      </c>
      <c r="F384" s="71">
        <f t="shared" si="44"/>
        <v>26.32307307337804</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7552329.0300000003</v>
      </c>
      <c r="E387" s="192">
        <v>7308234.46</v>
      </c>
      <c r="F387" s="71">
        <f t="shared" si="44"/>
        <v>96.767956361138559</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163032.25</v>
      </c>
      <c r="E389" s="192">
        <v>227943.27</v>
      </c>
      <c r="F389" s="71">
        <f t="shared" si="44"/>
        <v>139.81483418158064</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5961254.2000000002</v>
      </c>
      <c r="E391" s="288">
        <v>8129963.6399999997</v>
      </c>
      <c r="F391" s="263">
        <f t="shared" si="44"/>
        <v>136.38008659318703</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207097.63</v>
      </c>
      <c r="E392" s="288">
        <v>175677.92</v>
      </c>
      <c r="F392" s="263">
        <f t="shared" si="44"/>
        <v>84.828551635284285</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5421738.6500000004</v>
      </c>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2828</v>
      </c>
      <c r="B396" s="286" t="s">
        <v>2829</v>
      </c>
      <c r="C396" s="287" t="s">
        <v>2828</v>
      </c>
      <c r="D396" s="288">
        <v>88531.42</v>
      </c>
      <c r="E396" s="288">
        <v>25970642.800000001</v>
      </c>
      <c r="F396" s="263" t="str">
        <f t="shared" si="44"/>
        <v>&gt;&gt;100</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137031.20000000001</v>
      </c>
      <c r="E397" s="284">
        <v>3924470.08</v>
      </c>
      <c r="F397" s="289">
        <f t="shared" si="44"/>
        <v>2863.9244785129226</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4294967293" vertic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141" sqref="E141"/>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2834</v>
      </c>
      <c r="C5" s="138" t="s">
        <v>2136</v>
      </c>
      <c r="D5" s="58">
        <f t="shared" ref="D5:E5" si="0">D6+D10+D13+SUM(D17:D21)</f>
        <v>5509278.2599999998</v>
      </c>
      <c r="E5" s="58">
        <f t="shared" si="0"/>
        <v>7407658.6599999992</v>
      </c>
      <c r="F5" s="59">
        <f t="shared" ref="F5:F141" si="1">IF(D5&gt;0,IF(E5/D5&gt;=100,"&gt;&gt;100",E5/D5*100),"-")</f>
        <v>134.45787833559163</v>
      </c>
      <c r="G5" s="42"/>
      <c r="H5" s="42"/>
      <c r="I5" s="42"/>
      <c r="J5" s="42"/>
      <c r="K5" s="42"/>
      <c r="L5" s="42"/>
      <c r="M5" s="42"/>
      <c r="N5" s="42"/>
      <c r="O5" s="42"/>
      <c r="P5" s="42"/>
      <c r="Q5" s="42"/>
      <c r="R5" s="42"/>
      <c r="S5" s="42"/>
      <c r="T5" s="42"/>
      <c r="U5" s="42"/>
      <c r="V5" s="42"/>
      <c r="W5" s="42"/>
      <c r="X5" s="42"/>
      <c r="Y5" s="42"/>
    </row>
    <row r="6" spans="1:25" ht="22.8">
      <c r="A6" s="57" t="s">
        <v>2138</v>
      </c>
      <c r="B6" s="183" t="s">
        <v>2835</v>
      </c>
      <c r="C6" s="139" t="s">
        <v>2138</v>
      </c>
      <c r="D6" s="60">
        <f t="shared" ref="D6:E6" si="2">SUM(D7:D9)</f>
        <v>4100348.08</v>
      </c>
      <c r="E6" s="60">
        <f t="shared" si="2"/>
        <v>5613592.0099999998</v>
      </c>
      <c r="F6" s="45">
        <f t="shared" si="1"/>
        <v>136.90525537041722</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442796.15</v>
      </c>
      <c r="E7" s="194">
        <v>1009948.83</v>
      </c>
      <c r="F7" s="45">
        <f t="shared" si="1"/>
        <v>228.08437471735016</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3657551.93</v>
      </c>
      <c r="E8" s="194">
        <v>4603643.18</v>
      </c>
      <c r="F8" s="45">
        <f t="shared" si="1"/>
        <v>125.86678926524495</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1318479.92</v>
      </c>
      <c r="E13" s="60">
        <f t="shared" si="4"/>
        <v>1707967.94</v>
      </c>
      <c r="F13" s="45">
        <f t="shared" si="1"/>
        <v>129.54068652027709</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1318479.92</v>
      </c>
      <c r="E16" s="194">
        <v>1707967.94</v>
      </c>
      <c r="F16" s="45">
        <f t="shared" si="1"/>
        <v>129.54068652027709</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90450.26</v>
      </c>
      <c r="E19" s="194">
        <v>86098.71</v>
      </c>
      <c r="F19" s="45">
        <f t="shared" si="1"/>
        <v>95.189013276468202</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2876</v>
      </c>
      <c r="C28" s="139" t="s">
        <v>2199</v>
      </c>
      <c r="D28" s="60">
        <f t="shared" ref="D28:E28" si="6">SUM(D29:D34)</f>
        <v>303012.05</v>
      </c>
      <c r="E28" s="60">
        <f t="shared" si="6"/>
        <v>279492.24</v>
      </c>
      <c r="F28" s="45">
        <f t="shared" si="1"/>
        <v>92.237995155638203</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178354.62</v>
      </c>
      <c r="E30" s="194">
        <v>221999.99</v>
      </c>
      <c r="F30" s="45">
        <f t="shared" si="1"/>
        <v>124.47111826988278</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124657.43</v>
      </c>
      <c r="E34" s="194">
        <v>57492.25</v>
      </c>
      <c r="F34" s="45">
        <f t="shared" si="1"/>
        <v>46.120195162053321</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2889</v>
      </c>
      <c r="C35" s="139" t="s">
        <v>2201</v>
      </c>
      <c r="D35" s="60">
        <f t="shared" ref="D35:E35" si="7">D36+D39+D43+D50+D54+D60+D61+D66+D74</f>
        <v>5343936.6399999997</v>
      </c>
      <c r="E35" s="60">
        <f t="shared" si="7"/>
        <v>11663313.359999999</v>
      </c>
      <c r="F35" s="45">
        <f t="shared" si="1"/>
        <v>218.25321192430906</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2890</v>
      </c>
      <c r="C36" s="139" t="s">
        <v>2203</v>
      </c>
      <c r="D36" s="60">
        <f t="shared" ref="D36:E36" si="8">SUM(D37:D38)</f>
        <v>791052.21</v>
      </c>
      <c r="E36" s="60">
        <f t="shared" si="8"/>
        <v>895172.57</v>
      </c>
      <c r="F36" s="45">
        <f t="shared" si="1"/>
        <v>113.16226143910274</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791052.21</v>
      </c>
      <c r="E37" s="194">
        <v>895172.57</v>
      </c>
      <c r="F37" s="45">
        <f t="shared" si="1"/>
        <v>113.16226143910274</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2895</v>
      </c>
      <c r="C39" s="139" t="s">
        <v>2205</v>
      </c>
      <c r="D39" s="60">
        <f t="shared" ref="D39:E39" si="9">SUM(D40:D42)</f>
        <v>29853.010000000002</v>
      </c>
      <c r="E39" s="60">
        <f t="shared" si="9"/>
        <v>8691.4</v>
      </c>
      <c r="F39" s="45">
        <f t="shared" si="1"/>
        <v>29.113982141164325</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3512.07</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2654.46</v>
      </c>
      <c r="E41" s="194">
        <v>2654.45</v>
      </c>
      <c r="F41" s="45">
        <f t="shared" si="1"/>
        <v>99.999623275543797</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23686.48</v>
      </c>
      <c r="E42" s="194">
        <v>6036.95</v>
      </c>
      <c r="F42" s="45">
        <f t="shared" si="1"/>
        <v>25.486902232834936</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268156.42</v>
      </c>
      <c r="E61" s="60">
        <f t="shared" si="13"/>
        <v>4947347.2699999996</v>
      </c>
      <c r="F61" s="45">
        <f t="shared" si="1"/>
        <v>1844.9482842886998</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268156.42</v>
      </c>
      <c r="E64" s="194">
        <v>4947347.2699999996</v>
      </c>
      <c r="F64" s="45">
        <f t="shared" si="1"/>
        <v>1844.9482842886998</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2964</v>
      </c>
      <c r="C74" s="139" t="s">
        <v>2207</v>
      </c>
      <c r="D74" s="194">
        <v>4254875</v>
      </c>
      <c r="E74" s="194">
        <v>5812102.1200000001</v>
      </c>
      <c r="F74" s="45">
        <f t="shared" si="1"/>
        <v>136.5986573048562</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2965</v>
      </c>
      <c r="C75" s="139" t="s">
        <v>2209</v>
      </c>
      <c r="D75" s="60">
        <f t="shared" ref="D75:E75" si="15">SUM(D76:D81)</f>
        <v>394721.05</v>
      </c>
      <c r="E75" s="60">
        <f t="shared" si="15"/>
        <v>537095.04</v>
      </c>
      <c r="F75" s="45">
        <f t="shared" si="1"/>
        <v>136.06952048794966</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2967</v>
      </c>
      <c r="C77" s="139" t="s">
        <v>2213</v>
      </c>
      <c r="D77" s="194">
        <v>207594.59</v>
      </c>
      <c r="E77" s="194">
        <v>247600.28</v>
      </c>
      <c r="F77" s="45">
        <f t="shared" si="1"/>
        <v>119.27106578259097</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2971</v>
      </c>
      <c r="C81" s="139" t="s">
        <v>2221</v>
      </c>
      <c r="D81" s="194">
        <v>187126.46</v>
      </c>
      <c r="E81" s="194">
        <v>289494.76</v>
      </c>
      <c r="F81" s="45">
        <f t="shared" si="1"/>
        <v>154.70541151689611</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2972</v>
      </c>
      <c r="C82" s="139" t="s">
        <v>2223</v>
      </c>
      <c r="D82" s="60">
        <f t="shared" ref="D82:E82" si="16">SUM(D83:D88)</f>
        <v>890181.18</v>
      </c>
      <c r="E82" s="60">
        <f t="shared" si="16"/>
        <v>848815.91</v>
      </c>
      <c r="F82" s="45">
        <f t="shared" si="1"/>
        <v>95.353162824673504</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890181.18</v>
      </c>
      <c r="E88" s="194">
        <v>848815.91</v>
      </c>
      <c r="F88" s="45">
        <f t="shared" si="1"/>
        <v>95.353162824673504</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18853625.379999999</v>
      </c>
      <c r="E89" s="60">
        <f t="shared" si="17"/>
        <v>23123370.540000003</v>
      </c>
      <c r="F89" s="45">
        <f t="shared" si="1"/>
        <v>122.64681234479905</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15489876.49</v>
      </c>
      <c r="E94" s="60">
        <f t="shared" si="19"/>
        <v>19138777.440000001</v>
      </c>
      <c r="F94" s="45">
        <f t="shared" si="1"/>
        <v>123.55668201974153</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15489876.49</v>
      </c>
      <c r="E95" s="194">
        <v>19138777.440000001</v>
      </c>
      <c r="F95" s="45">
        <f t="shared" si="1"/>
        <v>123.55668201974153</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2945969.53</v>
      </c>
      <c r="E104" s="194">
        <v>3380455.12</v>
      </c>
      <c r="F104" s="45">
        <f t="shared" si="1"/>
        <v>114.74847535167821</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417779.36</v>
      </c>
      <c r="E106" s="194">
        <v>604137.98</v>
      </c>
      <c r="F106" s="45">
        <f t="shared" si="1"/>
        <v>144.60694755241138</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818322.64</v>
      </c>
      <c r="E107" s="60">
        <f t="shared" si="21"/>
        <v>940008.12</v>
      </c>
      <c r="F107" s="45">
        <f t="shared" si="1"/>
        <v>114.87011040046502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818322.64</v>
      </c>
      <c r="E113" s="194">
        <v>940008.12</v>
      </c>
      <c r="F113" s="45">
        <f t="shared" si="1"/>
        <v>114.87011040046502</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48322164.74000001</v>
      </c>
      <c r="E114" s="60">
        <f t="shared" si="22"/>
        <v>58673052.390000001</v>
      </c>
      <c r="F114" s="45">
        <f t="shared" si="1"/>
        <v>121.4205793670327</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24733899.670000002</v>
      </c>
      <c r="E115" s="60">
        <f t="shared" si="23"/>
        <v>28262392.610000003</v>
      </c>
      <c r="F115" s="45">
        <f t="shared" si="1"/>
        <v>114.26581730773229</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24733899.670000002</v>
      </c>
      <c r="E117" s="194">
        <f>28676595.01-414202.4</f>
        <v>28262392.610000003</v>
      </c>
      <c r="F117" s="45">
        <f t="shared" si="1"/>
        <v>114.26581730773229</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21240521.449999999</v>
      </c>
      <c r="E118" s="60">
        <f t="shared" si="24"/>
        <v>25329086</v>
      </c>
      <c r="F118" s="45">
        <f t="shared" si="1"/>
        <v>119.24888972064289</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21240521.449999999</v>
      </c>
      <c r="E120" s="194">
        <f>25523879.78-194793.78</f>
        <v>25329086</v>
      </c>
      <c r="F120" s="45">
        <f t="shared" si="1"/>
        <v>119.24888972064289</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240167.95</v>
      </c>
      <c r="E122" s="60">
        <f t="shared" si="25"/>
        <v>330256.59999999998</v>
      </c>
      <c r="F122" s="45">
        <f t="shared" si="1"/>
        <v>137.51068783324334</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240167.95</v>
      </c>
      <c r="E123" s="194">
        <v>330256.59999999998</v>
      </c>
      <c r="F123" s="45">
        <f t="shared" si="1"/>
        <v>137.51068783324334</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1609645.61</v>
      </c>
      <c r="E126" s="194">
        <v>1721468.43</v>
      </c>
      <c r="F126" s="45">
        <f t="shared" si="1"/>
        <v>106.94704594013086</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497930.06</v>
      </c>
      <c r="E128" s="194">
        <v>3029848.75</v>
      </c>
      <c r="F128" s="45">
        <f t="shared" si="1"/>
        <v>608.4888206990355</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3682180</v>
      </c>
      <c r="E129" s="60">
        <f t="shared" si="26"/>
        <v>5073151.3500000006</v>
      </c>
      <c r="F129" s="45">
        <f t="shared" si="1"/>
        <v>137.77575648121493</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3165426.87</v>
      </c>
      <c r="E133" s="194">
        <v>4452098.9800000004</v>
      </c>
      <c r="F133" s="45">
        <f t="shared" si="1"/>
        <v>140.64766500197177</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3076</v>
      </c>
      <c r="B138" s="183" t="s">
        <v>3077</v>
      </c>
      <c r="C138" s="139" t="s">
        <v>3076</v>
      </c>
      <c r="D138" s="194">
        <v>501461.96</v>
      </c>
      <c r="E138" s="194">
        <v>609148.64</v>
      </c>
      <c r="F138" s="45">
        <f t="shared" si="1"/>
        <v>121.47454614503562</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12</v>
      </c>
      <c r="E139" s="194">
        <v>0</v>
      </c>
      <c r="F139" s="45">
        <f t="shared" si="1"/>
        <v>0</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15279.17</v>
      </c>
      <c r="E140" s="194">
        <v>11903.73</v>
      </c>
      <c r="F140" s="45">
        <f t="shared" si="1"/>
        <v>77.908224072380889</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84117421.940000013</v>
      </c>
      <c r="E141" s="81">
        <f t="shared" si="28"/>
        <v>108545957.60999998</v>
      </c>
      <c r="F141" s="61">
        <f t="shared" si="1"/>
        <v>129.04099425137466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509957.46</v>
      </c>
      <c r="E5" s="82">
        <f t="shared" si="0"/>
        <v>2262656.98</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376511.52</v>
      </c>
      <c r="E6" s="83">
        <f t="shared" si="1"/>
        <v>2012941</v>
      </c>
      <c r="F6" s="31"/>
      <c r="G6" s="31"/>
      <c r="H6" s="31"/>
      <c r="I6" s="31"/>
      <c r="J6" s="31"/>
      <c r="K6" s="31"/>
      <c r="L6" s="31"/>
      <c r="M6" s="31"/>
      <c r="N6" s="31"/>
      <c r="O6" s="31"/>
      <c r="P6" s="31"/>
      <c r="Q6" s="31"/>
      <c r="R6" s="31"/>
      <c r="S6" s="31"/>
      <c r="T6" s="31"/>
      <c r="U6" s="31"/>
    </row>
    <row r="7" spans="1:24" ht="13.2">
      <c r="A7" s="161" t="s">
        <v>582</v>
      </c>
      <c r="B7" s="85" t="s">
        <v>3089</v>
      </c>
      <c r="C7" s="134" t="s">
        <v>3090</v>
      </c>
      <c r="D7" s="60">
        <f t="shared" ref="D7:E7" si="2">SUM(D8:D13)</f>
        <v>376511.52</v>
      </c>
      <c r="E7" s="83">
        <f t="shared" si="2"/>
        <v>2012941</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v>214646.67</v>
      </c>
      <c r="E8" s="195">
        <v>622056.31999999995</v>
      </c>
      <c r="F8" s="31"/>
      <c r="G8" s="31"/>
      <c r="H8" s="31"/>
      <c r="I8" s="31"/>
      <c r="J8" s="31"/>
      <c r="K8" s="31"/>
      <c r="L8" s="31"/>
      <c r="M8" s="31"/>
      <c r="N8" s="31"/>
      <c r="O8" s="31"/>
      <c r="P8" s="31"/>
      <c r="Q8" s="31"/>
      <c r="R8" s="31"/>
      <c r="S8" s="31"/>
      <c r="T8" s="31"/>
      <c r="U8" s="31"/>
    </row>
    <row r="9" spans="1:24" ht="13.5" customHeight="1">
      <c r="A9" s="161" t="s">
        <v>582</v>
      </c>
      <c r="B9" s="85" t="s">
        <v>3093</v>
      </c>
      <c r="C9" s="134" t="s">
        <v>3094</v>
      </c>
      <c r="D9" s="194">
        <v>146824.85</v>
      </c>
      <c r="E9" s="195">
        <v>1390884.68</v>
      </c>
      <c r="F9" s="31"/>
      <c r="G9" s="31"/>
      <c r="H9" s="31"/>
      <c r="I9" s="31"/>
      <c r="J9" s="31"/>
      <c r="K9" s="31"/>
      <c r="L9" s="31"/>
      <c r="M9" s="31"/>
      <c r="N9" s="31"/>
      <c r="O9" s="31"/>
      <c r="P9" s="31"/>
      <c r="Q9" s="31"/>
      <c r="R9" s="31"/>
      <c r="S9" s="31"/>
      <c r="T9" s="31"/>
      <c r="U9" s="31"/>
    </row>
    <row r="10" spans="1:24" ht="13.5" customHeight="1">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v>15040</v>
      </c>
      <c r="E12" s="195">
        <v>0</v>
      </c>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133445.94</v>
      </c>
      <c r="E22" s="83">
        <f t="shared" si="3"/>
        <v>249715.97999999998</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123676.78</v>
      </c>
      <c r="E23" s="83">
        <f t="shared" si="4"/>
        <v>227508.66999999998</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v>36615.83</v>
      </c>
      <c r="E24" s="195">
        <v>27620.47</v>
      </c>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v>82864</v>
      </c>
      <c r="E25" s="195">
        <v>195065.96</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v>3196.95</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v>1000</v>
      </c>
      <c r="E28" s="195">
        <v>850</v>
      </c>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v>0</v>
      </c>
      <c r="E29" s="195">
        <v>3972.24</v>
      </c>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9769.16</v>
      </c>
      <c r="E30" s="83">
        <f>SUM(E31:E37)</f>
        <v>22207.31</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v>0</v>
      </c>
      <c r="E35" s="283">
        <v>21660</v>
      </c>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v>9769.16</v>
      </c>
      <c r="E36" s="283">
        <v>547.30999999999995</v>
      </c>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4" sqref="D104"/>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6764224.5599999996</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112430351.66</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v>255081.60000000001</v>
      </c>
      <c r="E7" s="31"/>
      <c r="F7" s="31"/>
      <c r="G7" s="31"/>
      <c r="H7" s="31"/>
      <c r="I7" s="31"/>
      <c r="J7" s="31"/>
      <c r="K7" s="31"/>
      <c r="L7" s="31"/>
      <c r="M7" s="31"/>
      <c r="N7" s="31"/>
      <c r="O7" s="31"/>
      <c r="P7" s="31"/>
      <c r="Q7" s="31"/>
      <c r="R7" s="31"/>
      <c r="S7" s="31"/>
      <c r="T7" s="31"/>
      <c r="U7" s="31"/>
    </row>
    <row r="8" spans="1:24" ht="12.75" customHeight="1">
      <c r="A8" s="88" t="s">
        <v>3</v>
      </c>
      <c r="B8" s="89" t="s">
        <v>3162</v>
      </c>
      <c r="C8" s="139" t="s">
        <v>3163</v>
      </c>
      <c r="D8" s="34">
        <f>SUM(D9:D16)</f>
        <v>95892866.74000001</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65951489.100000001</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17290124.420000002</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202704.56</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4816341.75</v>
      </c>
      <c r="E12" s="31"/>
      <c r="F12" s="31"/>
      <c r="G12" s="31"/>
      <c r="H12" s="31"/>
      <c r="I12" s="31"/>
      <c r="J12" s="31"/>
      <c r="K12" s="31"/>
      <c r="L12" s="31"/>
      <c r="M12" s="31"/>
      <c r="N12" s="31"/>
      <c r="O12" s="31"/>
      <c r="P12" s="31"/>
      <c r="Q12" s="31"/>
      <c r="R12" s="31"/>
      <c r="S12" s="31"/>
      <c r="T12" s="31"/>
      <c r="U12" s="31"/>
    </row>
    <row r="13" spans="1:24" ht="13.2">
      <c r="A13" s="70" t="s">
        <v>2452</v>
      </c>
      <c r="B13" s="65" t="s">
        <v>3169</v>
      </c>
      <c r="C13" s="139" t="s">
        <v>3170</v>
      </c>
      <c r="D13" s="199">
        <v>2589323.87</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830566.1</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2640391.87</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1571925.07</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14051164.08</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c r="A24" s="294" t="s">
        <v>2568</v>
      </c>
      <c r="B24" s="134" t="s">
        <v>3190</v>
      </c>
      <c r="C24" s="134" t="s">
        <v>3191</v>
      </c>
      <c r="D24" s="283">
        <v>2231239.2400000002</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106461499.15000001</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215269.62</v>
      </c>
      <c r="E26" s="31"/>
      <c r="F26" s="31"/>
      <c r="G26" s="31"/>
      <c r="H26" s="31"/>
      <c r="I26" s="31"/>
      <c r="J26" s="31"/>
      <c r="K26" s="31"/>
      <c r="L26" s="31"/>
      <c r="M26" s="31"/>
      <c r="N26" s="31"/>
      <c r="O26" s="31"/>
      <c r="P26" s="31"/>
      <c r="Q26" s="31"/>
      <c r="R26" s="31"/>
      <c r="S26" s="31"/>
      <c r="T26" s="31"/>
      <c r="U26" s="31"/>
    </row>
    <row r="27" spans="1:21" ht="12.75" customHeight="1">
      <c r="A27" s="88" t="s">
        <v>3</v>
      </c>
      <c r="B27" s="89" t="s">
        <v>3195</v>
      </c>
      <c r="C27" s="139" t="s">
        <v>3196</v>
      </c>
      <c r="D27" s="34">
        <f>SUM(D28:D35)</f>
        <v>91637243.819999993</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62037568.469999999</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16787830.039999999</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198291.92</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4753619.87</v>
      </c>
      <c r="E31" s="31"/>
      <c r="F31" s="31"/>
      <c r="G31" s="31"/>
      <c r="H31" s="31"/>
      <c r="I31" s="31"/>
      <c r="J31" s="31"/>
      <c r="K31" s="31"/>
      <c r="L31" s="31"/>
      <c r="M31" s="31"/>
      <c r="N31" s="31"/>
      <c r="O31" s="31"/>
      <c r="P31" s="31"/>
      <c r="Q31" s="31"/>
      <c r="R31" s="31"/>
      <c r="S31" s="31"/>
      <c r="T31" s="31"/>
      <c r="U31" s="31"/>
    </row>
    <row r="32" spans="1:21" ht="13.2">
      <c r="A32" s="63" t="s">
        <v>2452</v>
      </c>
      <c r="B32" s="65" t="s">
        <v>3169</v>
      </c>
      <c r="C32" s="139" t="s">
        <v>3201</v>
      </c>
      <c r="D32" s="199">
        <v>2586066.61</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783910.93</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2634866.02</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1855089.96</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12539400.119999999</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433095.48</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433095.48</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1636490.11</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12733077.069999993</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21066.02</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1224.68</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234.57</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990.11</v>
      </c>
      <c r="E50" s="31"/>
      <c r="F50" s="31"/>
      <c r="G50" s="31"/>
      <c r="H50" s="31"/>
      <c r="I50" s="31"/>
      <c r="J50" s="31"/>
      <c r="K50" s="31"/>
      <c r="L50" s="31"/>
      <c r="M50" s="31"/>
      <c r="N50" s="31"/>
      <c r="O50" s="31"/>
      <c r="P50" s="31"/>
      <c r="Q50" s="31"/>
      <c r="R50" s="31"/>
      <c r="S50" s="31"/>
      <c r="T50" s="31"/>
      <c r="U50" s="31"/>
    </row>
    <row r="51" spans="1:21" ht="24">
      <c r="A51" s="88" t="s">
        <v>3</v>
      </c>
      <c r="B51" s="134" t="s">
        <v>3229</v>
      </c>
      <c r="C51" s="139" t="s">
        <v>3230</v>
      </c>
      <c r="D51" s="34">
        <f>D52+D57+D62+D67+D72+D77+D82+D87</f>
        <v>11520.49</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11520.49</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11354.94</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165.55</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8320.85</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8320.85</v>
      </c>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12712011.050000001</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v>184470.14</v>
      </c>
      <c r="E105" s="31"/>
      <c r="F105" s="31"/>
      <c r="G105" s="31"/>
      <c r="H105" s="31"/>
      <c r="I105" s="31"/>
      <c r="J105" s="31"/>
      <c r="K105" s="31"/>
      <c r="L105" s="31"/>
      <c r="M105" s="31"/>
      <c r="N105" s="31"/>
      <c r="O105" s="31"/>
      <c r="P105" s="31"/>
      <c r="Q105" s="31"/>
      <c r="R105" s="31"/>
      <c r="S105" s="31"/>
      <c r="T105" s="31"/>
      <c r="U105" s="31"/>
    </row>
    <row r="106" spans="1:21" ht="12.75" customHeight="1">
      <c r="A106" s="63" t="s">
        <v>3</v>
      </c>
      <c r="B106" s="64" t="s">
        <v>3140</v>
      </c>
      <c r="C106" s="139" t="s">
        <v>3296</v>
      </c>
      <c r="D106" s="199">
        <v>6379819.96</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2500832.2200000002</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v>3118291.81</v>
      </c>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528596.92000000004</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4" t="s">
        <v>3154</v>
      </c>
      <c r="B1" s="382"/>
      <c r="C1" s="382"/>
      <c r="D1" s="382"/>
      <c r="E1" s="51" t="s">
        <v>3301</v>
      </c>
      <c r="F1" s="51"/>
      <c r="G1" s="51"/>
      <c r="H1" s="51"/>
      <c r="I1" s="51"/>
      <c r="J1" s="51"/>
      <c r="K1" s="51"/>
      <c r="L1" s="51"/>
      <c r="M1" s="51"/>
      <c r="N1" s="51"/>
      <c r="O1" s="51"/>
      <c r="P1" s="51"/>
    </row>
    <row r="2" spans="1:17" ht="37.5" customHeight="1">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27669</v>
      </c>
      <c r="P3" s="51"/>
    </row>
    <row r="4" spans="1:17" ht="19.5" customHeight="1">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3326</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3335</v>
      </c>
      <c r="B23" s="386"/>
      <c r="C23" s="387"/>
      <c r="D23" s="95"/>
      <c r="E23" s="51">
        <f>SUM(E24:E297)</f>
        <v>0</v>
      </c>
      <c r="F23" s="51">
        <f>SUM(F24:F297)</f>
        <v>7</v>
      </c>
      <c r="G23" s="51"/>
      <c r="H23" s="51"/>
      <c r="I23" s="51"/>
      <c r="J23" s="51"/>
      <c r="K23" s="51"/>
      <c r="L23" s="51"/>
      <c r="M23" s="51"/>
      <c r="N23" s="51"/>
      <c r="O23" s="51"/>
      <c r="P23" s="51"/>
    </row>
    <row r="24" spans="1:16" ht="20.399999999999999">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Provjera</v>
      </c>
      <c r="C296" s="91" t="s">
        <v>3608</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Femec</cp:lastModifiedBy>
  <cp:lastPrinted>2026-02-24T13:40:33Z</cp:lastPrinted>
  <dcterms:created xsi:type="dcterms:W3CDTF">2022-04-01T05:14:30Z</dcterms:created>
  <dcterms:modified xsi:type="dcterms:W3CDTF">2026-03-02T10:46:30Z</dcterms:modified>
</cp:coreProperties>
</file>