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Financije\Desktop\financijski izvještaji za 2026\fin .izv. 01.01.- 31.03.2026\"/>
    </mc:Choice>
  </mc:AlternateContent>
  <xr:revisionPtr revIDLastSave="0" documentId="13_ncr:1_{DBA3A48F-9BA9-4CDF-9B7D-3C7CA75B0AFD}" xr6:coauthVersionLast="47" xr6:coauthVersionMax="47" xr10:uidLastSave="{00000000-0000-0000-0000-000000000000}"/>
  <bookViews>
    <workbookView xWindow="-108" yWindow="-108" windowWidth="23256" windowHeight="125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M340" i="9"/>
  <c r="L340" i="9"/>
  <c r="F340" i="9"/>
  <c r="E340" i="9"/>
  <c r="H339" i="9"/>
  <c r="E339" i="9" s="1"/>
  <c r="B339" i="9" s="1"/>
  <c r="G339" i="9"/>
  <c r="F339" i="9"/>
  <c r="F338" i="9"/>
  <c r="F337" i="9"/>
  <c r="F336" i="9"/>
  <c r="F335" i="9"/>
  <c r="H334" i="9"/>
  <c r="G334" i="9"/>
  <c r="E334" i="9" s="1"/>
  <c r="B334" i="9" s="1"/>
  <c r="F334" i="9"/>
  <c r="F333" i="9"/>
  <c r="H332" i="9"/>
  <c r="G332" i="9"/>
  <c r="F332" i="9"/>
  <c r="E332" i="9"/>
  <c r="B332" i="9" s="1"/>
  <c r="H331" i="9"/>
  <c r="G331" i="9"/>
  <c r="E331" i="9" s="1"/>
  <c r="B331" i="9" s="1"/>
  <c r="F331" i="9"/>
  <c r="H330" i="9"/>
  <c r="G330" i="9"/>
  <c r="E330" i="9" s="1"/>
  <c r="B330" i="9" s="1"/>
  <c r="F330" i="9"/>
  <c r="H329" i="9"/>
  <c r="E329" i="9" s="1"/>
  <c r="B329" i="9" s="1"/>
  <c r="G329" i="9"/>
  <c r="F329" i="9"/>
  <c r="H328" i="9"/>
  <c r="G328" i="9"/>
  <c r="E328" i="9" s="1"/>
  <c r="F328" i="9"/>
  <c r="H327" i="9"/>
  <c r="E327" i="9" s="1"/>
  <c r="B327" i="9" s="1"/>
  <c r="G327" i="9"/>
  <c r="F327" i="9"/>
  <c r="H326" i="9"/>
  <c r="G326" i="9"/>
  <c r="F326" i="9"/>
  <c r="H325" i="9"/>
  <c r="G325" i="9"/>
  <c r="F325" i="9"/>
  <c r="H324" i="9"/>
  <c r="G324" i="9"/>
  <c r="F324" i="9"/>
  <c r="E324" i="9"/>
  <c r="B324" i="9" s="1"/>
  <c r="H323" i="9"/>
  <c r="G323" i="9"/>
  <c r="F323" i="9"/>
  <c r="H322" i="9"/>
  <c r="G322" i="9"/>
  <c r="E322" i="9" s="1"/>
  <c r="B322" i="9" s="1"/>
  <c r="F322" i="9"/>
  <c r="H321" i="9"/>
  <c r="G321" i="9"/>
  <c r="E321" i="9" s="1"/>
  <c r="B321" i="9" s="1"/>
  <c r="F321" i="9"/>
  <c r="H320" i="9"/>
  <c r="G320" i="9"/>
  <c r="F320" i="9"/>
  <c r="E320" i="9"/>
  <c r="B320" i="9" s="1"/>
  <c r="H319" i="9"/>
  <c r="G319" i="9"/>
  <c r="F319" i="9"/>
  <c r="H318" i="9"/>
  <c r="G318" i="9"/>
  <c r="E318" i="9" s="1"/>
  <c r="B318" i="9" s="1"/>
  <c r="F318" i="9"/>
  <c r="H317" i="9"/>
  <c r="E317" i="9" s="1"/>
  <c r="B317" i="9" s="1"/>
  <c r="G317" i="9"/>
  <c r="F317" i="9"/>
  <c r="H316" i="9"/>
  <c r="G316" i="9"/>
  <c r="F316" i="9"/>
  <c r="E316" i="9"/>
  <c r="F315" i="9"/>
  <c r="F314" i="9"/>
  <c r="F313" i="9"/>
  <c r="H312" i="9"/>
  <c r="G312" i="9"/>
  <c r="F312" i="9"/>
  <c r="E312" i="9"/>
  <c r="B312" i="9" s="1"/>
  <c r="H311" i="9"/>
  <c r="G311" i="9"/>
  <c r="E311" i="9" s="1"/>
  <c r="B311" i="9" s="1"/>
  <c r="F311" i="9"/>
  <c r="H310" i="9"/>
  <c r="G310" i="9"/>
  <c r="E310" i="9" s="1"/>
  <c r="B310" i="9" s="1"/>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298" i="9" s="1"/>
  <c r="F300" i="9"/>
  <c r="F299" i="9"/>
  <c r="F297" i="9"/>
  <c r="L296" i="9"/>
  <c r="H296" i="9"/>
  <c r="F296" i="9"/>
  <c r="F295" i="9"/>
  <c r="I294" i="9"/>
  <c r="E294" i="9" s="1"/>
  <c r="B294" i="9" s="1"/>
  <c r="H294" i="9"/>
  <c r="F294" i="9"/>
  <c r="E293" i="9"/>
  <c r="M292" i="9"/>
  <c r="L292" i="9"/>
  <c r="F292" i="9" s="1"/>
  <c r="E292" i="9"/>
  <c r="M291" i="9"/>
  <c r="L291" i="9"/>
  <c r="F291" i="9" s="1"/>
  <c r="E291" i="9"/>
  <c r="B291" i="9" s="1"/>
  <c r="M290" i="9"/>
  <c r="L290" i="9"/>
  <c r="F290" i="9" s="1"/>
  <c r="E290" i="9"/>
  <c r="B290" i="9" s="1"/>
  <c r="M289" i="9"/>
  <c r="L289" i="9"/>
  <c r="F289" i="9" s="1"/>
  <c r="E289" i="9"/>
  <c r="M288" i="9"/>
  <c r="L288" i="9"/>
  <c r="F288" i="9"/>
  <c r="E288" i="9"/>
  <c r="B288" i="9" s="1"/>
  <c r="M287" i="9"/>
  <c r="L287" i="9"/>
  <c r="F287" i="9"/>
  <c r="E287" i="9"/>
  <c r="B287" i="9" s="1"/>
  <c r="M286" i="9"/>
  <c r="L286" i="9"/>
  <c r="F286" i="9" s="1"/>
  <c r="B286" i="9" s="1"/>
  <c r="E286" i="9"/>
  <c r="M285" i="9"/>
  <c r="F285" i="9" s="1"/>
  <c r="B285" i="9" s="1"/>
  <c r="L285" i="9"/>
  <c r="E285" i="9"/>
  <c r="M284" i="9"/>
  <c r="L284" i="9"/>
  <c r="F284" i="9"/>
  <c r="E284" i="9"/>
  <c r="B284" i="9" s="1"/>
  <c r="M283" i="9"/>
  <c r="L283" i="9"/>
  <c r="F283" i="9" s="1"/>
  <c r="B283" i="9" s="1"/>
  <c r="E283" i="9"/>
  <c r="M282" i="9"/>
  <c r="L282" i="9"/>
  <c r="F282" i="9" s="1"/>
  <c r="B282" i="9" s="1"/>
  <c r="E282" i="9"/>
  <c r="M281" i="9"/>
  <c r="L281" i="9"/>
  <c r="F281" i="9" s="1"/>
  <c r="E281" i="9"/>
  <c r="B281" i="9" s="1"/>
  <c r="M280" i="9"/>
  <c r="L280" i="9"/>
  <c r="F280" i="9" s="1"/>
  <c r="E280" i="9"/>
  <c r="B280" i="9" s="1"/>
  <c r="M279" i="9"/>
  <c r="L279" i="9"/>
  <c r="F279" i="9" s="1"/>
  <c r="E279" i="9"/>
  <c r="M278" i="9"/>
  <c r="L278" i="9"/>
  <c r="E278" i="9"/>
  <c r="M277" i="9"/>
  <c r="L277" i="9"/>
  <c r="F277" i="9" s="1"/>
  <c r="E277" i="9"/>
  <c r="B277" i="9" s="1"/>
  <c r="M276" i="9"/>
  <c r="L276" i="9"/>
  <c r="F276" i="9"/>
  <c r="E276" i="9"/>
  <c r="M275" i="9"/>
  <c r="L275" i="9"/>
  <c r="F275" i="9"/>
  <c r="E275" i="9"/>
  <c r="B275" i="9" s="1"/>
  <c r="M274" i="9"/>
  <c r="L274" i="9"/>
  <c r="F274" i="9" s="1"/>
  <c r="E274" i="9"/>
  <c r="B274" i="9"/>
  <c r="M273" i="9"/>
  <c r="F273" i="9" s="1"/>
  <c r="B273" i="9" s="1"/>
  <c r="L273" i="9"/>
  <c r="E273" i="9"/>
  <c r="M272" i="9"/>
  <c r="L272" i="9"/>
  <c r="F272" i="9"/>
  <c r="E272" i="9"/>
  <c r="B272" i="9" s="1"/>
  <c r="M271" i="9"/>
  <c r="L271" i="9"/>
  <c r="F271" i="9" s="1"/>
  <c r="B271" i="9" s="1"/>
  <c r="E271" i="9"/>
  <c r="M270" i="9"/>
  <c r="L270" i="9"/>
  <c r="F270" i="9" s="1"/>
  <c r="B270" i="9" s="1"/>
  <c r="E270" i="9"/>
  <c r="M269" i="9"/>
  <c r="L269" i="9"/>
  <c r="F269" i="9" s="1"/>
  <c r="E269" i="9"/>
  <c r="M268" i="9"/>
  <c r="L268" i="9"/>
  <c r="F268" i="9" s="1"/>
  <c r="E268" i="9"/>
  <c r="B268" i="9" s="1"/>
  <c r="M267" i="9"/>
  <c r="L267" i="9"/>
  <c r="F267" i="9" s="1"/>
  <c r="E267" i="9"/>
  <c r="M266" i="9"/>
  <c r="L266" i="9"/>
  <c r="F266" i="9" s="1"/>
  <c r="E266" i="9"/>
  <c r="M265" i="9"/>
  <c r="L265" i="9"/>
  <c r="F265" i="9" s="1"/>
  <c r="E265" i="9"/>
  <c r="M264" i="9"/>
  <c r="L264" i="9"/>
  <c r="F264" i="9"/>
  <c r="E264" i="9"/>
  <c r="M263" i="9"/>
  <c r="L263" i="9"/>
  <c r="F263" i="9"/>
  <c r="E263" i="9"/>
  <c r="B263" i="9" s="1"/>
  <c r="M262" i="9"/>
  <c r="L262" i="9"/>
  <c r="F262" i="9" s="1"/>
  <c r="E262" i="9"/>
  <c r="B262" i="9"/>
  <c r="M261" i="9"/>
  <c r="F261" i="9" s="1"/>
  <c r="B261" i="9" s="1"/>
  <c r="L261" i="9"/>
  <c r="E261" i="9"/>
  <c r="M260" i="9"/>
  <c r="L260" i="9"/>
  <c r="F260" i="9"/>
  <c r="E260" i="9"/>
  <c r="B260" i="9" s="1"/>
  <c r="M259" i="9"/>
  <c r="L259" i="9"/>
  <c r="F259" i="9" s="1"/>
  <c r="B259" i="9" s="1"/>
  <c r="E259" i="9"/>
  <c r="M258" i="9"/>
  <c r="L258" i="9"/>
  <c r="F258" i="9" s="1"/>
  <c r="B258" i="9" s="1"/>
  <c r="E258" i="9"/>
  <c r="M257" i="9"/>
  <c r="L257" i="9"/>
  <c r="F257" i="9" s="1"/>
  <c r="E257" i="9"/>
  <c r="M256" i="9"/>
  <c r="L256" i="9"/>
  <c r="F256" i="9" s="1"/>
  <c r="E256" i="9"/>
  <c r="B256" i="9" s="1"/>
  <c r="M255" i="9"/>
  <c r="L255" i="9"/>
  <c r="F255" i="9" s="1"/>
  <c r="E255" i="9"/>
  <c r="B255" i="9" s="1"/>
  <c r="M254" i="9"/>
  <c r="L254" i="9"/>
  <c r="F254" i="9" s="1"/>
  <c r="E254" i="9"/>
  <c r="M253" i="9"/>
  <c r="L253" i="9"/>
  <c r="E253" i="9"/>
  <c r="M252" i="9"/>
  <c r="L252" i="9"/>
  <c r="F252" i="9"/>
  <c r="E252" i="9"/>
  <c r="M251" i="9"/>
  <c r="L251" i="9"/>
  <c r="F251" i="9"/>
  <c r="E251" i="9"/>
  <c r="B251" i="9" s="1"/>
  <c r="M250" i="9"/>
  <c r="L250" i="9"/>
  <c r="F250" i="9" s="1"/>
  <c r="B250" i="9" s="1"/>
  <c r="E250" i="9"/>
  <c r="M249" i="9"/>
  <c r="F249" i="9" s="1"/>
  <c r="L249" i="9"/>
  <c r="E249" i="9"/>
  <c r="B249" i="9"/>
  <c r="M248" i="9"/>
  <c r="L248" i="9"/>
  <c r="F248" i="9"/>
  <c r="E248" i="9"/>
  <c r="B248" i="9" s="1"/>
  <c r="M247" i="9"/>
  <c r="L247" i="9"/>
  <c r="F247" i="9" s="1"/>
  <c r="B247" i="9" s="1"/>
  <c r="E247" i="9"/>
  <c r="M246" i="9"/>
  <c r="L246" i="9"/>
  <c r="F246" i="9" s="1"/>
  <c r="B246" i="9" s="1"/>
  <c r="E246" i="9"/>
  <c r="M245" i="9"/>
  <c r="L245" i="9"/>
  <c r="F245" i="9" s="1"/>
  <c r="E245" i="9"/>
  <c r="B245" i="9" s="1"/>
  <c r="M244" i="9"/>
  <c r="L244" i="9"/>
  <c r="F244" i="9" s="1"/>
  <c r="E244" i="9"/>
  <c r="B244" i="9" s="1"/>
  <c r="M243" i="9"/>
  <c r="L243" i="9"/>
  <c r="F243" i="9" s="1"/>
  <c r="E243" i="9"/>
  <c r="M242" i="9"/>
  <c r="L242" i="9"/>
  <c r="E242" i="9"/>
  <c r="M241" i="9"/>
  <c r="L241" i="9"/>
  <c r="E241" i="9"/>
  <c r="M240" i="9"/>
  <c r="L240" i="9"/>
  <c r="F240" i="9"/>
  <c r="E240" i="9"/>
  <c r="M239" i="9"/>
  <c r="L239" i="9"/>
  <c r="F239" i="9"/>
  <c r="E239" i="9"/>
  <c r="M238" i="9"/>
  <c r="L238" i="9"/>
  <c r="F238" i="9" s="1"/>
  <c r="B238" i="9" s="1"/>
  <c r="E238" i="9"/>
  <c r="M237" i="9"/>
  <c r="F237" i="9" s="1"/>
  <c r="L237" i="9"/>
  <c r="E237" i="9"/>
  <c r="B237" i="9"/>
  <c r="M236" i="9"/>
  <c r="L236" i="9"/>
  <c r="F236" i="9" s="1"/>
  <c r="E236" i="9"/>
  <c r="M235" i="9"/>
  <c r="L235" i="9"/>
  <c r="F235" i="9" s="1"/>
  <c r="B235" i="9" s="1"/>
  <c r="E235" i="9"/>
  <c r="M234" i="9"/>
  <c r="L234" i="9"/>
  <c r="F234" i="9" s="1"/>
  <c r="B234" i="9" s="1"/>
  <c r="E234" i="9"/>
  <c r="M233" i="9"/>
  <c r="L233" i="9"/>
  <c r="F233" i="9" s="1"/>
  <c r="E233" i="9"/>
  <c r="B233" i="9" s="1"/>
  <c r="M232" i="9"/>
  <c r="L232" i="9"/>
  <c r="F232" i="9" s="1"/>
  <c r="E232" i="9"/>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F167" i="9"/>
  <c r="H166" i="9"/>
  <c r="E166" i="9" s="1"/>
  <c r="B166" i="9" s="1"/>
  <c r="G166" i="9"/>
  <c r="F166" i="9"/>
  <c r="H165" i="9"/>
  <c r="G165" i="9"/>
  <c r="F165" i="9"/>
  <c r="E165" i="9"/>
  <c r="B165" i="9" s="1"/>
  <c r="H164" i="9"/>
  <c r="E164" i="9" s="1"/>
  <c r="B164" i="9" s="1"/>
  <c r="G164" i="9"/>
  <c r="F164" i="9"/>
  <c r="H163" i="9"/>
  <c r="G163" i="9"/>
  <c r="E163" i="9" s="1"/>
  <c r="B163" i="9" s="1"/>
  <c r="F163" i="9"/>
  <c r="H162" i="9"/>
  <c r="G162" i="9"/>
  <c r="E162" i="9" s="1"/>
  <c r="F162" i="9"/>
  <c r="B162" i="9"/>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E154" i="9" s="1"/>
  <c r="B154" i="9" s="1"/>
  <c r="G154" i="9"/>
  <c r="F154" i="9"/>
  <c r="H153" i="9"/>
  <c r="G153" i="9"/>
  <c r="F153" i="9"/>
  <c r="E153" i="9"/>
  <c r="H152" i="9"/>
  <c r="E152" i="9" s="1"/>
  <c r="B152" i="9" s="1"/>
  <c r="G152" i="9"/>
  <c r="F152" i="9"/>
  <c r="H151" i="9"/>
  <c r="G151" i="9"/>
  <c r="E151" i="9" s="1"/>
  <c r="F151" i="9"/>
  <c r="B151" i="9"/>
  <c r="H150" i="9"/>
  <c r="G150" i="9"/>
  <c r="E150" i="9" s="1"/>
  <c r="B150" i="9" s="1"/>
  <c r="F150" i="9"/>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F143" i="9"/>
  <c r="H142" i="9"/>
  <c r="E142" i="9" s="1"/>
  <c r="B142" i="9" s="1"/>
  <c r="G142" i="9"/>
  <c r="F142" i="9"/>
  <c r="H141" i="9"/>
  <c r="G141" i="9"/>
  <c r="F141" i="9"/>
  <c r="E141" i="9"/>
  <c r="B141" i="9" s="1"/>
  <c r="H140" i="9"/>
  <c r="E140" i="9" s="1"/>
  <c r="B140" i="9" s="1"/>
  <c r="G140" i="9"/>
  <c r="F140" i="9"/>
  <c r="H139" i="9"/>
  <c r="G139" i="9"/>
  <c r="E139" i="9" s="1"/>
  <c r="F139" i="9"/>
  <c r="B139" i="9"/>
  <c r="H138" i="9"/>
  <c r="G138" i="9"/>
  <c r="E138" i="9" s="1"/>
  <c r="F138" i="9"/>
  <c r="B138" i="9"/>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H130" i="9"/>
  <c r="E130" i="9" s="1"/>
  <c r="B130" i="9" s="1"/>
  <c r="G130" i="9"/>
  <c r="F130" i="9"/>
  <c r="H129" i="9"/>
  <c r="G129" i="9"/>
  <c r="F129" i="9"/>
  <c r="E129" i="9"/>
  <c r="H128" i="9"/>
  <c r="E128" i="9" s="1"/>
  <c r="B128" i="9" s="1"/>
  <c r="G128" i="9"/>
  <c r="F128" i="9"/>
  <c r="H127" i="9"/>
  <c r="G127" i="9"/>
  <c r="E127" i="9" s="1"/>
  <c r="F127" i="9"/>
  <c r="B127" i="9"/>
  <c r="H126" i="9"/>
  <c r="G126" i="9"/>
  <c r="E126" i="9" s="1"/>
  <c r="F126" i="9"/>
  <c r="B126" i="9"/>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H118" i="9"/>
  <c r="E118" i="9" s="1"/>
  <c r="B118" i="9" s="1"/>
  <c r="G118" i="9"/>
  <c r="F118" i="9"/>
  <c r="H117" i="9"/>
  <c r="G117" i="9"/>
  <c r="F117" i="9"/>
  <c r="E117" i="9"/>
  <c r="B117" i="9" s="1"/>
  <c r="H116" i="9"/>
  <c r="E116" i="9" s="1"/>
  <c r="B116" i="9" s="1"/>
  <c r="G116" i="9"/>
  <c r="F116" i="9"/>
  <c r="H115" i="9"/>
  <c r="G115" i="9"/>
  <c r="E115" i="9" s="1"/>
  <c r="F115" i="9"/>
  <c r="B115" i="9"/>
  <c r="H114" i="9"/>
  <c r="G114" i="9"/>
  <c r="E114" i="9" s="1"/>
  <c r="F114" i="9"/>
  <c r="B114" i="9"/>
  <c r="H113" i="9"/>
  <c r="G113" i="9"/>
  <c r="F113" i="9"/>
  <c r="E113" i="9"/>
  <c r="B113" i="9" s="1"/>
  <c r="H112" i="9"/>
  <c r="G112" i="9"/>
  <c r="E112" i="9" s="1"/>
  <c r="B112" i="9" s="1"/>
  <c r="F112" i="9"/>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E104" i="9" s="1"/>
  <c r="G104" i="9"/>
  <c r="F104" i="9"/>
  <c r="H103" i="9"/>
  <c r="G103" i="9"/>
  <c r="E103" i="9" s="1"/>
  <c r="F103" i="9"/>
  <c r="B103" i="9"/>
  <c r="H102" i="9"/>
  <c r="G102" i="9"/>
  <c r="F102" i="9"/>
  <c r="H101" i="9"/>
  <c r="G101" i="9"/>
  <c r="F101" i="9"/>
  <c r="E101" i="9"/>
  <c r="B101" i="9" s="1"/>
  <c r="H100" i="9"/>
  <c r="G100" i="9"/>
  <c r="E100" i="9" s="1"/>
  <c r="F100" i="9"/>
  <c r="H99" i="9"/>
  <c r="G99" i="9"/>
  <c r="E99" i="9" s="1"/>
  <c r="B99" i="9" s="1"/>
  <c r="F99" i="9"/>
  <c r="H98" i="9"/>
  <c r="G98" i="9"/>
  <c r="F98" i="9"/>
  <c r="E98" i="9"/>
  <c r="B98" i="9"/>
  <c r="H97" i="9"/>
  <c r="G97" i="9"/>
  <c r="F97" i="9"/>
  <c r="E97" i="9"/>
  <c r="B97" i="9" s="1"/>
  <c r="H96" i="9"/>
  <c r="G96" i="9"/>
  <c r="E96" i="9" s="1"/>
  <c r="B96" i="9" s="1"/>
  <c r="F96" i="9"/>
  <c r="H95" i="9"/>
  <c r="G95" i="9"/>
  <c r="F95" i="9"/>
  <c r="H94" i="9"/>
  <c r="E94" i="9" s="1"/>
  <c r="B94" i="9" s="1"/>
  <c r="G94" i="9"/>
  <c r="F94" i="9"/>
  <c r="H93" i="9"/>
  <c r="G93" i="9"/>
  <c r="F93" i="9"/>
  <c r="E93" i="9"/>
  <c r="H92" i="9"/>
  <c r="E92" i="9" s="1"/>
  <c r="G92" i="9"/>
  <c r="F92" i="9"/>
  <c r="H91" i="9"/>
  <c r="G91" i="9"/>
  <c r="E91" i="9" s="1"/>
  <c r="B91" i="9" s="1"/>
  <c r="F91" i="9"/>
  <c r="H90" i="9"/>
  <c r="G90" i="9"/>
  <c r="E90" i="9" s="1"/>
  <c r="F90" i="9"/>
  <c r="B90" i="9"/>
  <c r="H89" i="9"/>
  <c r="G89" i="9"/>
  <c r="F89" i="9"/>
  <c r="E89" i="9"/>
  <c r="B89" i="9" s="1"/>
  <c r="H88" i="9"/>
  <c r="G88" i="9"/>
  <c r="E88" i="9" s="1"/>
  <c r="B88" i="9" s="1"/>
  <c r="F88" i="9"/>
  <c r="H87" i="9"/>
  <c r="G87" i="9"/>
  <c r="E87" i="9" s="1"/>
  <c r="F87" i="9"/>
  <c r="B87" i="9"/>
  <c r="H86" i="9"/>
  <c r="G86" i="9"/>
  <c r="F86" i="9"/>
  <c r="E86" i="9"/>
  <c r="B86" i="9"/>
  <c r="H85" i="9"/>
  <c r="G85" i="9"/>
  <c r="F85" i="9"/>
  <c r="E85" i="9"/>
  <c r="B85" i="9" s="1"/>
  <c r="H84" i="9"/>
  <c r="G84" i="9"/>
  <c r="E84" i="9" s="1"/>
  <c r="B84" i="9" s="1"/>
  <c r="F84" i="9"/>
  <c r="H83" i="9"/>
  <c r="G83" i="9"/>
  <c r="F83" i="9"/>
  <c r="H82" i="9"/>
  <c r="G82" i="9"/>
  <c r="F82" i="9"/>
  <c r="E82" i="9"/>
  <c r="B82" i="9" s="1"/>
  <c r="H81" i="9"/>
  <c r="G81" i="9"/>
  <c r="F81" i="9"/>
  <c r="E81" i="9"/>
  <c r="B81" i="9" s="1"/>
  <c r="H80" i="9"/>
  <c r="E80" i="9" s="1"/>
  <c r="G80" i="9"/>
  <c r="F80" i="9"/>
  <c r="H79" i="9"/>
  <c r="G79" i="9"/>
  <c r="F79" i="9"/>
  <c r="H78" i="9"/>
  <c r="G78" i="9"/>
  <c r="F78" i="9"/>
  <c r="H77" i="9"/>
  <c r="G77" i="9"/>
  <c r="F77" i="9"/>
  <c r="E77" i="9"/>
  <c r="H76" i="9"/>
  <c r="G76" i="9"/>
  <c r="E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E70" i="9" s="1"/>
  <c r="B70" i="9" s="1"/>
  <c r="G70" i="9"/>
  <c r="F70" i="9"/>
  <c r="H69" i="9"/>
  <c r="G69" i="9"/>
  <c r="F69" i="9"/>
  <c r="E69" i="9"/>
  <c r="H68" i="9"/>
  <c r="E68" i="9" s="1"/>
  <c r="G68" i="9"/>
  <c r="F68" i="9"/>
  <c r="H67" i="9"/>
  <c r="G67" i="9"/>
  <c r="E67" i="9" s="1"/>
  <c r="B67" i="9" s="1"/>
  <c r="F67" i="9"/>
  <c r="H66" i="9"/>
  <c r="G66" i="9"/>
  <c r="E66" i="9" s="1"/>
  <c r="F66" i="9"/>
  <c r="B66" i="9"/>
  <c r="H65" i="9"/>
  <c r="G65" i="9"/>
  <c r="F65" i="9"/>
  <c r="E65" i="9"/>
  <c r="B65" i="9" s="1"/>
  <c r="H64" i="9"/>
  <c r="G64" i="9"/>
  <c r="E64" i="9" s="1"/>
  <c r="B64" i="9" s="1"/>
  <c r="F64" i="9"/>
  <c r="H63" i="9"/>
  <c r="G63" i="9"/>
  <c r="E63" i="9" s="1"/>
  <c r="B63" i="9" s="1"/>
  <c r="F63" i="9"/>
  <c r="H62" i="9"/>
  <c r="G62" i="9"/>
  <c r="F62" i="9"/>
  <c r="E62" i="9"/>
  <c r="B62" i="9"/>
  <c r="H61" i="9"/>
  <c r="G61" i="9"/>
  <c r="F61" i="9"/>
  <c r="E61" i="9"/>
  <c r="B61" i="9" s="1"/>
  <c r="H60" i="9"/>
  <c r="G60" i="9"/>
  <c r="E60" i="9" s="1"/>
  <c r="B60" i="9" s="1"/>
  <c r="F60" i="9"/>
  <c r="H59" i="9"/>
  <c r="G59" i="9"/>
  <c r="F59" i="9"/>
  <c r="H58" i="9"/>
  <c r="G58" i="9"/>
  <c r="F58" i="9"/>
  <c r="E58" i="9"/>
  <c r="B58" i="9" s="1"/>
  <c r="H57" i="9"/>
  <c r="G57" i="9"/>
  <c r="F57" i="9"/>
  <c r="E57" i="9"/>
  <c r="B57" i="9" s="1"/>
  <c r="H56" i="9"/>
  <c r="E56" i="9" s="1"/>
  <c r="G56" i="9"/>
  <c r="F56" i="9"/>
  <c r="H55" i="9"/>
  <c r="G55" i="9"/>
  <c r="F55" i="9"/>
  <c r="H54" i="9"/>
  <c r="E54" i="9" s="1"/>
  <c r="B54" i="9" s="1"/>
  <c r="G54" i="9"/>
  <c r="F54" i="9"/>
  <c r="H53" i="9"/>
  <c r="G53" i="9"/>
  <c r="F53" i="9"/>
  <c r="E53" i="9"/>
  <c r="H52" i="9"/>
  <c r="G52" i="9"/>
  <c r="E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E46" i="9" s="1"/>
  <c r="B46" i="9" s="1"/>
  <c r="G46" i="9"/>
  <c r="F46" i="9"/>
  <c r="H45" i="9"/>
  <c r="G45" i="9"/>
  <c r="F45" i="9"/>
  <c r="E45" i="9"/>
  <c r="H44" i="9"/>
  <c r="E44" i="9" s="1"/>
  <c r="G44" i="9"/>
  <c r="F44" i="9"/>
  <c r="H43" i="9"/>
  <c r="G43" i="9"/>
  <c r="E43" i="9" s="1"/>
  <c r="B43" i="9" s="1"/>
  <c r="F43" i="9"/>
  <c r="H42" i="9"/>
  <c r="E42" i="9" s="1"/>
  <c r="G42" i="9"/>
  <c r="F42" i="9"/>
  <c r="B42" i="9"/>
  <c r="H41" i="9"/>
  <c r="G41" i="9"/>
  <c r="F41" i="9"/>
  <c r="E41" i="9"/>
  <c r="B41" i="9" s="1"/>
  <c r="H40" i="9"/>
  <c r="G40" i="9"/>
  <c r="E40" i="9" s="1"/>
  <c r="B40" i="9" s="1"/>
  <c r="F40" i="9"/>
  <c r="H39" i="9"/>
  <c r="G39" i="9"/>
  <c r="E39" i="9" s="1"/>
  <c r="F39" i="9"/>
  <c r="B39" i="9"/>
  <c r="H38" i="9"/>
  <c r="G38" i="9"/>
  <c r="F38" i="9"/>
  <c r="E38" i="9"/>
  <c r="B38" i="9"/>
  <c r="H37" i="9"/>
  <c r="G37" i="9"/>
  <c r="E37" i="9" s="1"/>
  <c r="B37" i="9" s="1"/>
  <c r="F37" i="9"/>
  <c r="H36" i="9"/>
  <c r="G36" i="9"/>
  <c r="F36" i="9"/>
  <c r="H35" i="9"/>
  <c r="G35" i="9"/>
  <c r="F35" i="9"/>
  <c r="H34" i="9"/>
  <c r="G34" i="9"/>
  <c r="F34" i="9"/>
  <c r="E34" i="9"/>
  <c r="B34" i="9" s="1"/>
  <c r="H33" i="9"/>
  <c r="G33" i="9"/>
  <c r="F33" i="9"/>
  <c r="E33" i="9"/>
  <c r="B33" i="9" s="1"/>
  <c r="H32" i="9"/>
  <c r="E32" i="9" s="1"/>
  <c r="G32" i="9"/>
  <c r="F32" i="9"/>
  <c r="H31" i="9"/>
  <c r="G31" i="9"/>
  <c r="F31" i="9"/>
  <c r="H30" i="9"/>
  <c r="E30" i="9" s="1"/>
  <c r="B30" i="9" s="1"/>
  <c r="G30" i="9"/>
  <c r="F30" i="9"/>
  <c r="H29" i="9"/>
  <c r="G29" i="9"/>
  <c r="F29" i="9"/>
  <c r="E29" i="9"/>
  <c r="H28" i="9"/>
  <c r="G28" i="9"/>
  <c r="E28" i="9" s="1"/>
  <c r="F28" i="9"/>
  <c r="H27" i="9"/>
  <c r="G27" i="9"/>
  <c r="E27" i="9" s="1"/>
  <c r="B27" i="9" s="1"/>
  <c r="F27" i="9"/>
  <c r="H26" i="9"/>
  <c r="G26" i="9"/>
  <c r="F26" i="9"/>
  <c r="E26" i="9"/>
  <c r="B26" i="9" s="1"/>
  <c r="H25" i="9"/>
  <c r="G25" i="9"/>
  <c r="F25" i="9"/>
  <c r="E25" i="9"/>
  <c r="B25" i="9" s="1"/>
  <c r="F24" i="9"/>
  <c r="F4" i="9"/>
  <c r="O3" i="9"/>
  <c r="G296" i="9" s="1"/>
  <c r="E296" i="9" s="1"/>
  <c r="B296" i="9" s="1"/>
  <c r="I3" i="9"/>
  <c r="G207" i="9" s="1"/>
  <c r="E207" i="9" s="1"/>
  <c r="H3" i="9"/>
  <c r="G3" i="9"/>
  <c r="D104" i="8"/>
  <c r="D97" i="8"/>
  <c r="D92" i="8"/>
  <c r="D87" i="8"/>
  <c r="D82" i="8"/>
  <c r="D77" i="8"/>
  <c r="D72" i="8"/>
  <c r="D67" i="8"/>
  <c r="D62" i="8"/>
  <c r="D57" i="8"/>
  <c r="D52" i="8"/>
  <c r="D46" i="8"/>
  <c r="D37" i="8"/>
  <c r="D27" i="8"/>
  <c r="D25" i="8" s="1"/>
  <c r="D18" i="8"/>
  <c r="D8" i="8"/>
  <c r="D6" i="8" s="1"/>
  <c r="E44" i="7"/>
  <c r="E38" i="7" s="1"/>
  <c r="D44" i="7"/>
  <c r="E39" i="7"/>
  <c r="D39" i="7"/>
  <c r="D38" i="7" s="1"/>
  <c r="E30" i="7"/>
  <c r="E22" i="7" s="1"/>
  <c r="I34" i="3" s="1"/>
  <c r="D30" i="7"/>
  <c r="E23" i="7"/>
  <c r="D23" i="7"/>
  <c r="D22" i="7"/>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I28" i="3"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D254" i="5" s="1"/>
  <c r="D250" i="5" s="1"/>
  <c r="F250" i="5" s="1"/>
  <c r="F258" i="5"/>
  <c r="F257" i="5"/>
  <c r="F256" i="5"/>
  <c r="F255" i="5"/>
  <c r="E255" i="5"/>
  <c r="D255" i="5"/>
  <c r="E254" i="5"/>
  <c r="E250" i="5" s="1"/>
  <c r="I25" i="3" s="1"/>
  <c r="F253" i="5"/>
  <c r="F252" i="5"/>
  <c r="F251" i="5"/>
  <c r="E251" i="5"/>
  <c r="D251" i="5"/>
  <c r="F249" i="5"/>
  <c r="F248" i="5"/>
  <c r="E247" i="5"/>
  <c r="D247" i="5"/>
  <c r="F247" i="5" s="1"/>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F218" i="5"/>
  <c r="D218" i="5"/>
  <c r="G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E177" i="5" s="1"/>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D88" i="5" s="1"/>
  <c r="F88" i="5" s="1"/>
  <c r="E88" i="5"/>
  <c r="F87" i="5"/>
  <c r="F86" i="5"/>
  <c r="F85" i="5"/>
  <c r="F84" i="5"/>
  <c r="F83" i="5"/>
  <c r="E82" i="5"/>
  <c r="D82" i="5"/>
  <c r="F82" i="5" s="1"/>
  <c r="F81" i="5"/>
  <c r="F80" i="5"/>
  <c r="F79" i="5"/>
  <c r="F78" i="5"/>
  <c r="F77" i="5"/>
  <c r="F76" i="5"/>
  <c r="E76" i="5"/>
  <c r="D76" i="5"/>
  <c r="F75" i="5"/>
  <c r="F74" i="5"/>
  <c r="F73" i="5"/>
  <c r="F72" i="5"/>
  <c r="E71" i="5"/>
  <c r="D71" i="5"/>
  <c r="F71"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E12"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D629" i="4" s="1"/>
  <c r="F629" i="4" s="1"/>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D536" i="4" s="1"/>
  <c r="F534" i="4"/>
  <c r="F533" i="4"/>
  <c r="F532" i="4"/>
  <c r="E532" i="4"/>
  <c r="D532" i="4"/>
  <c r="F531" i="4"/>
  <c r="F530" i="4"/>
  <c r="F529" i="4"/>
  <c r="E529" i="4"/>
  <c r="D529" i="4"/>
  <c r="F528" i="4"/>
  <c r="F527" i="4"/>
  <c r="F526" i="4"/>
  <c r="E526" i="4"/>
  <c r="E522" i="4" s="1"/>
  <c r="D526" i="4"/>
  <c r="D522" i="4" s="1"/>
  <c r="F522"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3" i="4" s="1"/>
  <c r="F472" i="4"/>
  <c r="F471" i="4"/>
  <c r="F470" i="4"/>
  <c r="E470" i="4"/>
  <c r="E466" i="4" s="1"/>
  <c r="D470" i="4"/>
  <c r="F469" i="4"/>
  <c r="F468" i="4"/>
  <c r="F467" i="4"/>
  <c r="E467" i="4"/>
  <c r="D467" i="4"/>
  <c r="D466" i="4"/>
  <c r="F466" i="4" s="1"/>
  <c r="F465" i="4"/>
  <c r="F464" i="4"/>
  <c r="F463" i="4"/>
  <c r="F462" i="4"/>
  <c r="F461" i="4"/>
  <c r="F460" i="4"/>
  <c r="F459" i="4"/>
  <c r="F458" i="4"/>
  <c r="E457" i="4"/>
  <c r="D457" i="4"/>
  <c r="F457" i="4" s="1"/>
  <c r="F456" i="4"/>
  <c r="F455" i="4"/>
  <c r="F454" i="4"/>
  <c r="F453" i="4"/>
  <c r="F452" i="4"/>
  <c r="E452" i="4"/>
  <c r="E431" i="4" s="1"/>
  <c r="E430" i="4"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F428" i="4"/>
  <c r="E428" i="4"/>
  <c r="D428" i="4"/>
  <c r="E427" i="4"/>
  <c r="D427" i="4"/>
  <c r="F427" i="4" s="1"/>
  <c r="E426" i="4"/>
  <c r="E647" i="4" s="1"/>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F374" i="4" s="1"/>
  <c r="D374" i="4"/>
  <c r="D373" i="4" s="1"/>
  <c r="F372" i="4"/>
  <c r="F371" i="4"/>
  <c r="F370" i="4"/>
  <c r="F369" i="4"/>
  <c r="F368" i="4"/>
  <c r="F367" i="4"/>
  <c r="F366" i="4"/>
  <c r="E366" i="4"/>
  <c r="E361" i="4" s="1"/>
  <c r="D366" i="4"/>
  <c r="D361" i="4" s="1"/>
  <c r="F365" i="4"/>
  <c r="F364" i="4"/>
  <c r="F363" i="4"/>
  <c r="F362" i="4"/>
  <c r="E362" i="4"/>
  <c r="D362" i="4"/>
  <c r="F359" i="4"/>
  <c r="E358" i="4"/>
  <c r="D358" i="4"/>
  <c r="F358" i="4" s="1"/>
  <c r="F357" i="4"/>
  <c r="F356" i="4"/>
  <c r="E355" i="4"/>
  <c r="D355" i="4"/>
  <c r="F355" i="4" s="1"/>
  <c r="F354" i="4"/>
  <c r="E354" i="4"/>
  <c r="D354" i="4"/>
  <c r="F353" i="4"/>
  <c r="F352" i="4"/>
  <c r="F351" i="4"/>
  <c r="F350" i="4"/>
  <c r="E349" i="4"/>
  <c r="D349" i="4"/>
  <c r="F349" i="4" s="1"/>
  <c r="F348" i="4"/>
  <c r="F347" i="4"/>
  <c r="F346" i="4"/>
  <c r="E346" i="4"/>
  <c r="E321" i="4"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E309" i="4"/>
  <c r="E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E262" i="4" s="1"/>
  <c r="D269" i="4"/>
  <c r="F268" i="4"/>
  <c r="F267" i="4"/>
  <c r="F266" i="4"/>
  <c r="F265" i="4"/>
  <c r="F264" i="4"/>
  <c r="F263" i="4"/>
  <c r="D263" i="4"/>
  <c r="D262" i="4" s="1"/>
  <c r="F262" i="4" s="1"/>
  <c r="F261" i="4"/>
  <c r="F260" i="4"/>
  <c r="F259" i="4"/>
  <c r="F258" i="4"/>
  <c r="F257" i="4"/>
  <c r="E257" i="4"/>
  <c r="D257" i="4"/>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D230" i="4" s="1"/>
  <c r="F233" i="4"/>
  <c r="F232" i="4"/>
  <c r="F231" i="4"/>
  <c r="E231" i="4"/>
  <c r="E230" i="4" s="1"/>
  <c r="D231" i="4"/>
  <c r="F229" i="4"/>
  <c r="F228" i="4"/>
  <c r="F227" i="4"/>
  <c r="F226" i="4"/>
  <c r="E225" i="4"/>
  <c r="E221" i="4" s="1"/>
  <c r="D225" i="4"/>
  <c r="F224" i="4"/>
  <c r="F223" i="4"/>
  <c r="F222" i="4"/>
  <c r="E222" i="4"/>
  <c r="D222"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E164" i="4" s="1"/>
  <c r="D165" i="4"/>
  <c r="D164" i="4"/>
  <c r="F164" i="4" s="1"/>
  <c r="F163" i="4"/>
  <c r="F162" i="4"/>
  <c r="F161" i="4"/>
  <c r="E160" i="4"/>
  <c r="E153" i="4" s="1"/>
  <c r="E152" i="4" s="1"/>
  <c r="D160" i="4"/>
  <c r="F160" i="4" s="1"/>
  <c r="F159" i="4"/>
  <c r="F158" i="4"/>
  <c r="F157" i="4"/>
  <c r="F156" i="4"/>
  <c r="F155" i="4"/>
  <c r="F154"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5" i="4" s="1"/>
  <c r="F133" i="4"/>
  <c r="F132" i="4"/>
  <c r="F131" i="4"/>
  <c r="F130" i="4"/>
  <c r="E129" i="4"/>
  <c r="D129" i="4"/>
  <c r="F129" i="4" s="1"/>
  <c r="F128" i="4"/>
  <c r="F127" i="4"/>
  <c r="E126" i="4"/>
  <c r="D126" i="4"/>
  <c r="F126" i="4" s="1"/>
  <c r="E125" i="4"/>
  <c r="F124" i="4"/>
  <c r="F123" i="4"/>
  <c r="F122" i="4"/>
  <c r="F121" i="4"/>
  <c r="E120" i="4"/>
  <c r="F120" i="4" s="1"/>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F83" i="4"/>
  <c r="E83" i="4"/>
  <c r="E82" i="4" s="1"/>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F53" i="4"/>
  <c r="E53" i="4"/>
  <c r="E49" i="4" s="1"/>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I27" i="3"/>
  <c r="G27" i="3"/>
  <c r="B27" i="3"/>
  <c r="H25" i="3"/>
  <c r="G25" i="3"/>
  <c r="B25" i="3"/>
  <c r="G24" i="3"/>
  <c r="B24" i="3"/>
  <c r="G23" i="3"/>
  <c r="B23" i="3"/>
  <c r="G22" i="3"/>
  <c r="B22" i="3"/>
  <c r="G20" i="3"/>
  <c r="B20" i="3"/>
  <c r="G19" i="3"/>
  <c r="B19" i="3"/>
  <c r="G18" i="3"/>
  <c r="B18" i="3"/>
  <c r="G17" i="3"/>
  <c r="B17" i="3"/>
  <c r="H10" i="3" a="1"/>
  <c r="H10" i="3"/>
  <c r="L3" i="9" s="1"/>
  <c r="G1685" i="1"/>
  <c r="C1685" i="1"/>
  <c r="H1685" i="1" s="1"/>
  <c r="G1684" i="1"/>
  <c r="C1684" i="1"/>
  <c r="H1684" i="1" s="1"/>
  <c r="H1683" i="1"/>
  <c r="G1683" i="1"/>
  <c r="C1683" i="1"/>
  <c r="H1682" i="1"/>
  <c r="G1682" i="1"/>
  <c r="C1682" i="1"/>
  <c r="G1681" i="1"/>
  <c r="C1681" i="1"/>
  <c r="H1681" i="1" s="1"/>
  <c r="C1680" i="1"/>
  <c r="H1680" i="1" s="1"/>
  <c r="H1679" i="1"/>
  <c r="G1679" i="1"/>
  <c r="C1679" i="1"/>
  <c r="H1678" i="1"/>
  <c r="G1678" i="1"/>
  <c r="C1678" i="1"/>
  <c r="C1677" i="1"/>
  <c r="H1677" i="1" s="1"/>
  <c r="C1676" i="1"/>
  <c r="H1676" i="1" s="1"/>
  <c r="H1675" i="1"/>
  <c r="G1675" i="1"/>
  <c r="C1675" i="1"/>
  <c r="H1674" i="1"/>
  <c r="G1674" i="1"/>
  <c r="C1674" i="1"/>
  <c r="G1673" i="1"/>
  <c r="C1673" i="1"/>
  <c r="H1673" i="1" s="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6" i="1"/>
  <c r="G1626" i="1"/>
  <c r="C1626" i="1"/>
  <c r="C1625" i="1"/>
  <c r="G1624" i="1"/>
  <c r="C1624" i="1"/>
  <c r="H1624" i="1" s="1"/>
  <c r="H1623" i="1"/>
  <c r="G1623" i="1"/>
  <c r="C1623" i="1"/>
  <c r="H1622" i="1"/>
  <c r="G1622" i="1"/>
  <c r="C1622" i="1"/>
  <c r="H1619" i="1"/>
  <c r="G1619" i="1"/>
  <c r="C1619" i="1"/>
  <c r="H1618" i="1"/>
  <c r="G1618" i="1"/>
  <c r="C1618" i="1"/>
  <c r="C1617" i="1"/>
  <c r="G1616" i="1"/>
  <c r="C1616" i="1"/>
  <c r="H1616" i="1" s="1"/>
  <c r="H1615" i="1"/>
  <c r="G1615" i="1"/>
  <c r="C1615" i="1"/>
  <c r="H1614" i="1"/>
  <c r="G1614" i="1"/>
  <c r="C1614" i="1"/>
  <c r="C1613" i="1"/>
  <c r="G1612" i="1"/>
  <c r="C1612" i="1"/>
  <c r="H1612" i="1" s="1"/>
  <c r="H1611" i="1"/>
  <c r="G1611" i="1"/>
  <c r="C1611" i="1"/>
  <c r="H1610" i="1"/>
  <c r="G1610" i="1"/>
  <c r="C1610" i="1"/>
  <c r="C1609" i="1"/>
  <c r="G1608" i="1"/>
  <c r="C1608" i="1"/>
  <c r="H1608" i="1" s="1"/>
  <c r="H1607" i="1"/>
  <c r="G1607" i="1"/>
  <c r="C1607" i="1"/>
  <c r="H1606" i="1"/>
  <c r="G1606" i="1"/>
  <c r="C1606" i="1"/>
  <c r="C1605" i="1"/>
  <c r="G1604" i="1"/>
  <c r="C1604" i="1"/>
  <c r="H1604" i="1" s="1"/>
  <c r="H1603" i="1"/>
  <c r="G1603" i="1"/>
  <c r="C1603" i="1"/>
  <c r="H1602" i="1"/>
  <c r="G1602" i="1"/>
  <c r="C1602" i="1"/>
  <c r="C1601" i="1"/>
  <c r="G1600" i="1"/>
  <c r="C1600" i="1"/>
  <c r="H1600" i="1" s="1"/>
  <c r="H1599" i="1"/>
  <c r="G1599" i="1"/>
  <c r="C1599" i="1"/>
  <c r="H1598" i="1"/>
  <c r="G1598" i="1"/>
  <c r="C1598" i="1"/>
  <c r="C1597" i="1"/>
  <c r="G1596" i="1"/>
  <c r="C1596" i="1"/>
  <c r="H1596" i="1" s="1"/>
  <c r="H1595" i="1"/>
  <c r="G1595" i="1"/>
  <c r="C1595" i="1"/>
  <c r="H1594" i="1"/>
  <c r="G1594" i="1"/>
  <c r="C1594" i="1"/>
  <c r="C1593" i="1"/>
  <c r="G1592" i="1"/>
  <c r="C1592" i="1"/>
  <c r="H1592" i="1" s="1"/>
  <c r="H1591" i="1"/>
  <c r="G1591" i="1"/>
  <c r="C1591" i="1"/>
  <c r="H1590" i="1"/>
  <c r="G1590" i="1"/>
  <c r="C1590" i="1"/>
  <c r="C1589" i="1"/>
  <c r="G1588" i="1"/>
  <c r="C1588" i="1"/>
  <c r="H1588" i="1" s="1"/>
  <c r="H1587" i="1"/>
  <c r="G1587" i="1"/>
  <c r="C1587" i="1"/>
  <c r="H1586" i="1"/>
  <c r="G1586" i="1"/>
  <c r="C1586" i="1"/>
  <c r="C1585" i="1"/>
  <c r="G1584" i="1"/>
  <c r="C1584" i="1"/>
  <c r="H1584" i="1" s="1"/>
  <c r="H1583" i="1"/>
  <c r="G1583" i="1"/>
  <c r="C1583" i="1"/>
  <c r="C1581" i="1"/>
  <c r="H1581" i="1" s="1"/>
  <c r="J1580" i="1"/>
  <c r="I1580" i="1"/>
  <c r="G1580" i="1"/>
  <c r="D1580" i="1"/>
  <c r="H1580" i="1" s="1"/>
  <c r="C1580" i="1"/>
  <c r="J1579" i="1"/>
  <c r="G1579" i="1"/>
  <c r="D1579" i="1"/>
  <c r="C1579" i="1"/>
  <c r="J1578" i="1"/>
  <c r="H1578" i="1"/>
  <c r="G1578" i="1"/>
  <c r="I1578" i="1" s="1"/>
  <c r="D1578" i="1"/>
  <c r="C1578" i="1"/>
  <c r="D1577" i="1"/>
  <c r="C1577" i="1"/>
  <c r="H1577" i="1" s="1"/>
  <c r="D1576" i="1"/>
  <c r="C1576" i="1"/>
  <c r="H1576" i="1" s="1"/>
  <c r="J1575" i="1"/>
  <c r="H1575" i="1"/>
  <c r="D1575" i="1"/>
  <c r="C1575" i="1"/>
  <c r="G1575" i="1" s="1"/>
  <c r="H1574" i="1"/>
  <c r="I1574" i="1" s="1"/>
  <c r="G1574" i="1"/>
  <c r="D1574" i="1"/>
  <c r="C1574" i="1"/>
  <c r="J1574" i="1" s="1"/>
  <c r="J1573" i="1"/>
  <c r="H1573" i="1"/>
  <c r="G1573" i="1"/>
  <c r="I1573" i="1" s="1"/>
  <c r="D1573" i="1"/>
  <c r="C1573" i="1"/>
  <c r="H1572" i="1"/>
  <c r="G1572" i="1"/>
  <c r="I1572" i="1" s="1"/>
  <c r="D1572" i="1"/>
  <c r="J1572" i="1" s="1"/>
  <c r="C1572" i="1"/>
  <c r="D1571" i="1"/>
  <c r="C1571" i="1"/>
  <c r="G1570" i="1"/>
  <c r="D1570" i="1"/>
  <c r="C1570" i="1"/>
  <c r="H1570" i="1" s="1"/>
  <c r="H1569" i="1"/>
  <c r="G1569" i="1"/>
  <c r="I1569" i="1" s="1"/>
  <c r="D1569" i="1"/>
  <c r="J1569" i="1" s="1"/>
  <c r="C1569" i="1"/>
  <c r="D1568" i="1"/>
  <c r="C1568" i="1"/>
  <c r="D1567" i="1"/>
  <c r="J1567" i="1" s="1"/>
  <c r="C1567" i="1"/>
  <c r="G1566" i="1"/>
  <c r="D1566" i="1"/>
  <c r="C1566" i="1"/>
  <c r="D1565" i="1"/>
  <c r="J1565" i="1" s="1"/>
  <c r="C1565" i="1"/>
  <c r="D1564" i="1"/>
  <c r="C1564" i="1"/>
  <c r="J1563" i="1"/>
  <c r="H1563" i="1"/>
  <c r="D1563" i="1"/>
  <c r="G1563" i="1" s="1"/>
  <c r="I1563" i="1" s="1"/>
  <c r="C1563" i="1"/>
  <c r="H1562" i="1"/>
  <c r="G1562" i="1"/>
  <c r="D1562" i="1"/>
  <c r="C1562" i="1"/>
  <c r="J1561" i="1"/>
  <c r="H1561" i="1"/>
  <c r="D1561" i="1"/>
  <c r="C1561" i="1"/>
  <c r="G1561" i="1" s="1"/>
  <c r="J1560" i="1"/>
  <c r="H1560" i="1"/>
  <c r="G1560" i="1"/>
  <c r="I1560" i="1" s="1"/>
  <c r="D1560" i="1"/>
  <c r="C1560" i="1"/>
  <c r="I1559" i="1"/>
  <c r="H1559" i="1"/>
  <c r="G1559" i="1"/>
  <c r="D1559" i="1"/>
  <c r="C1559" i="1"/>
  <c r="J1559" i="1" s="1"/>
  <c r="G1558" i="1"/>
  <c r="D1558" i="1"/>
  <c r="C1558" i="1"/>
  <c r="J1558" i="1" s="1"/>
  <c r="D1557" i="1"/>
  <c r="C1557" i="1"/>
  <c r="D1556" i="1"/>
  <c r="C1556" i="1"/>
  <c r="J1556" i="1" s="1"/>
  <c r="D1555" i="1"/>
  <c r="C1555" i="1"/>
  <c r="H1554" i="1"/>
  <c r="G1554" i="1"/>
  <c r="D1554" i="1"/>
  <c r="C1554" i="1"/>
  <c r="D1553" i="1"/>
  <c r="G1553" i="1" s="1"/>
  <c r="C1553" i="1"/>
  <c r="H1552" i="1"/>
  <c r="D1552" i="1"/>
  <c r="C1552" i="1"/>
  <c r="D1551" i="1"/>
  <c r="C1551" i="1"/>
  <c r="H1551" i="1" s="1"/>
  <c r="G1550" i="1"/>
  <c r="D1550" i="1"/>
  <c r="J1550" i="1" s="1"/>
  <c r="C1550" i="1"/>
  <c r="D1549" i="1"/>
  <c r="C1549" i="1"/>
  <c r="H1549" i="1" s="1"/>
  <c r="D1548" i="1"/>
  <c r="C1548" i="1"/>
  <c r="J1547" i="1"/>
  <c r="G1547" i="1"/>
  <c r="I1547" i="1" s="1"/>
  <c r="D1547" i="1"/>
  <c r="C1547" i="1"/>
  <c r="H1547" i="1" s="1"/>
  <c r="J1546" i="1"/>
  <c r="H1546" i="1"/>
  <c r="G1546" i="1"/>
  <c r="D1546" i="1"/>
  <c r="C1546" i="1"/>
  <c r="D1545" i="1"/>
  <c r="H1545" i="1" s="1"/>
  <c r="C1545" i="1"/>
  <c r="D1544" i="1"/>
  <c r="G1544" i="1" s="1"/>
  <c r="C1544" i="1"/>
  <c r="J1544" i="1" s="1"/>
  <c r="D1543" i="1"/>
  <c r="C1543" i="1"/>
  <c r="J1542" i="1"/>
  <c r="D1542" i="1"/>
  <c r="C1542" i="1"/>
  <c r="H1542" i="1" s="1"/>
  <c r="H1541" i="1"/>
  <c r="D1541" i="1"/>
  <c r="C1541" i="1"/>
  <c r="J1540" i="1"/>
  <c r="H1540" i="1"/>
  <c r="D1540" i="1"/>
  <c r="C1540" i="1"/>
  <c r="G1540" i="1" s="1"/>
  <c r="I1540" i="1" s="1"/>
  <c r="D1539" i="1"/>
  <c r="G1539" i="1" s="1"/>
  <c r="C1539" i="1"/>
  <c r="H1539" i="1" s="1"/>
  <c r="D1538" i="1"/>
  <c r="C1538" i="1"/>
  <c r="H1535" i="1"/>
  <c r="G1535" i="1"/>
  <c r="D1535" i="1"/>
  <c r="C1535" i="1"/>
  <c r="D1534" i="1"/>
  <c r="C1534" i="1"/>
  <c r="H1534" i="1" s="1"/>
  <c r="D1533" i="1"/>
  <c r="G1533" i="1" s="1"/>
  <c r="C1533" i="1"/>
  <c r="D1532" i="1"/>
  <c r="G1532" i="1" s="1"/>
  <c r="C1532" i="1"/>
  <c r="H1532" i="1" s="1"/>
  <c r="D1531" i="1"/>
  <c r="C1531" i="1"/>
  <c r="H1531" i="1" s="1"/>
  <c r="G1530" i="1"/>
  <c r="D1530" i="1"/>
  <c r="C1530" i="1"/>
  <c r="H1530" i="1" s="1"/>
  <c r="D1529" i="1"/>
  <c r="C1529" i="1"/>
  <c r="H1529" i="1" s="1"/>
  <c r="D1528" i="1"/>
  <c r="C1528" i="1"/>
  <c r="D1527" i="1"/>
  <c r="G1527" i="1" s="1"/>
  <c r="C1527" i="1"/>
  <c r="D1526" i="1"/>
  <c r="C1526" i="1"/>
  <c r="H1526" i="1" s="1"/>
  <c r="H1525" i="1"/>
  <c r="G1525" i="1"/>
  <c r="D1525" i="1"/>
  <c r="C1525" i="1"/>
  <c r="D1524" i="1"/>
  <c r="G1523" i="1"/>
  <c r="D1523" i="1"/>
  <c r="C1523" i="1"/>
  <c r="H1523" i="1" s="1"/>
  <c r="H1522" i="1"/>
  <c r="G1522" i="1"/>
  <c r="D1522" i="1"/>
  <c r="C1522" i="1"/>
  <c r="D1521" i="1"/>
  <c r="C1521" i="1"/>
  <c r="H1520" i="1"/>
  <c r="D1520" i="1"/>
  <c r="C1520" i="1"/>
  <c r="G1520" i="1" s="1"/>
  <c r="D1519" i="1"/>
  <c r="G1519" i="1" s="1"/>
  <c r="C1519" i="1"/>
  <c r="H1519" i="1" s="1"/>
  <c r="D1518" i="1"/>
  <c r="C1518" i="1"/>
  <c r="H1517" i="1"/>
  <c r="G1517" i="1"/>
  <c r="D1517" i="1"/>
  <c r="C1517" i="1"/>
  <c r="D1516" i="1"/>
  <c r="C1516" i="1"/>
  <c r="G1515" i="1"/>
  <c r="D1515" i="1"/>
  <c r="C1515" i="1"/>
  <c r="H1515" i="1" s="1"/>
  <c r="H1514" i="1"/>
  <c r="D1514" i="1"/>
  <c r="G1514" i="1" s="1"/>
  <c r="C1514" i="1"/>
  <c r="D1513" i="1"/>
  <c r="C1513" i="1"/>
  <c r="H1513" i="1" s="1"/>
  <c r="G1512" i="1"/>
  <c r="D1512" i="1"/>
  <c r="C1512" i="1"/>
  <c r="D1511" i="1"/>
  <c r="C1511" i="1"/>
  <c r="H1511" i="1" s="1"/>
  <c r="G1510" i="1"/>
  <c r="D1510" i="1"/>
  <c r="C1510" i="1"/>
  <c r="H1510" i="1" s="1"/>
  <c r="D1509" i="1"/>
  <c r="D1508" i="1"/>
  <c r="C1508" i="1"/>
  <c r="H1508" i="1" s="1"/>
  <c r="H1507" i="1"/>
  <c r="D1507" i="1"/>
  <c r="G1507" i="1" s="1"/>
  <c r="C1507" i="1"/>
  <c r="D1506" i="1"/>
  <c r="C1506" i="1"/>
  <c r="D1505" i="1"/>
  <c r="C1505" i="1"/>
  <c r="H1504" i="1"/>
  <c r="G1504" i="1"/>
  <c r="D1504" i="1"/>
  <c r="C1504" i="1"/>
  <c r="D1503" i="1"/>
  <c r="C1503" i="1"/>
  <c r="H1503" i="1" s="1"/>
  <c r="H1502" i="1"/>
  <c r="G1502" i="1"/>
  <c r="D1502" i="1"/>
  <c r="C1502" i="1"/>
  <c r="H1501" i="1"/>
  <c r="D1501" i="1"/>
  <c r="G1501" i="1" s="1"/>
  <c r="C1501" i="1"/>
  <c r="G1500" i="1"/>
  <c r="D1500" i="1"/>
  <c r="C1500" i="1"/>
  <c r="H1500" i="1" s="1"/>
  <c r="H1499" i="1"/>
  <c r="G1499" i="1"/>
  <c r="D1499" i="1"/>
  <c r="C1499" i="1"/>
  <c r="D1498" i="1"/>
  <c r="C1498" i="1"/>
  <c r="H1498" i="1" s="1"/>
  <c r="D1497" i="1"/>
  <c r="G1497" i="1" s="1"/>
  <c r="C1497" i="1"/>
  <c r="D1496" i="1"/>
  <c r="G1496" i="1" s="1"/>
  <c r="C1496" i="1"/>
  <c r="H1496" i="1" s="1"/>
  <c r="D1495" i="1"/>
  <c r="C1495" i="1"/>
  <c r="H1495" i="1" s="1"/>
  <c r="G1494" i="1"/>
  <c r="D1494" i="1"/>
  <c r="C1494" i="1"/>
  <c r="H1494" i="1" s="1"/>
  <c r="D1493" i="1"/>
  <c r="C1493" i="1"/>
  <c r="D1492" i="1"/>
  <c r="C1492" i="1"/>
  <c r="D1491" i="1"/>
  <c r="G1491" i="1" s="1"/>
  <c r="C1491" i="1"/>
  <c r="D1490" i="1"/>
  <c r="C1490" i="1"/>
  <c r="H1490" i="1" s="1"/>
  <c r="H1489" i="1"/>
  <c r="G1489" i="1"/>
  <c r="D1489" i="1"/>
  <c r="C1489" i="1"/>
  <c r="D1488" i="1"/>
  <c r="C1488" i="1"/>
  <c r="H1488" i="1" s="1"/>
  <c r="G1487" i="1"/>
  <c r="D1487" i="1"/>
  <c r="C1487" i="1"/>
  <c r="H1487" i="1" s="1"/>
  <c r="H1486" i="1"/>
  <c r="G1486" i="1"/>
  <c r="D1486" i="1"/>
  <c r="C1486" i="1"/>
  <c r="D1485" i="1"/>
  <c r="C1485" i="1"/>
  <c r="D1484" i="1"/>
  <c r="D1483" i="1"/>
  <c r="G1483" i="1" s="1"/>
  <c r="C1483" i="1"/>
  <c r="D1482" i="1"/>
  <c r="C1482" i="1"/>
  <c r="H1481" i="1"/>
  <c r="G1481" i="1"/>
  <c r="D1481" i="1"/>
  <c r="C1481" i="1"/>
  <c r="D1480" i="1"/>
  <c r="C1480" i="1"/>
  <c r="G1479" i="1"/>
  <c r="D1479" i="1"/>
  <c r="C1479" i="1"/>
  <c r="H1479" i="1" s="1"/>
  <c r="D1478" i="1"/>
  <c r="G1478" i="1" s="1"/>
  <c r="C1478" i="1"/>
  <c r="D1477" i="1"/>
  <c r="C1477" i="1"/>
  <c r="H1477" i="1" s="1"/>
  <c r="G1476" i="1"/>
  <c r="D1476" i="1"/>
  <c r="C1476" i="1"/>
  <c r="D1475" i="1"/>
  <c r="C1475" i="1"/>
  <c r="G1474" i="1"/>
  <c r="D1474" i="1"/>
  <c r="C1474" i="1"/>
  <c r="H1474" i="1" s="1"/>
  <c r="D1473" i="1"/>
  <c r="G1473" i="1" s="1"/>
  <c r="C1473" i="1"/>
  <c r="D1472" i="1"/>
  <c r="C1472" i="1"/>
  <c r="H1471" i="1"/>
  <c r="D1471" i="1"/>
  <c r="G1471" i="1" s="1"/>
  <c r="C1471" i="1"/>
  <c r="D1470" i="1"/>
  <c r="C1470" i="1"/>
  <c r="D1469" i="1"/>
  <c r="C1469" i="1"/>
  <c r="H1468" i="1"/>
  <c r="G1468" i="1"/>
  <c r="D1468" i="1"/>
  <c r="C1468" i="1"/>
  <c r="D1467" i="1"/>
  <c r="C1467" i="1"/>
  <c r="H1466" i="1"/>
  <c r="G1466" i="1"/>
  <c r="D1466" i="1"/>
  <c r="C1466" i="1"/>
  <c r="D1465" i="1"/>
  <c r="G1465" i="1" s="1"/>
  <c r="C1465" i="1"/>
  <c r="G1464" i="1"/>
  <c r="D1464" i="1"/>
  <c r="C1464" i="1"/>
  <c r="H1464" i="1" s="1"/>
  <c r="H1463" i="1"/>
  <c r="G1463" i="1"/>
  <c r="D1463" i="1"/>
  <c r="C1463" i="1"/>
  <c r="G1462" i="1"/>
  <c r="D1462" i="1"/>
  <c r="C1462" i="1"/>
  <c r="H1462" i="1" s="1"/>
  <c r="D1461" i="1"/>
  <c r="G1461" i="1" s="1"/>
  <c r="C1461" i="1"/>
  <c r="D1460" i="1"/>
  <c r="G1460" i="1" s="1"/>
  <c r="C1460" i="1"/>
  <c r="H1460" i="1" s="1"/>
  <c r="D1459" i="1"/>
  <c r="C1459" i="1"/>
  <c r="H1459" i="1" s="1"/>
  <c r="G1458" i="1"/>
  <c r="D1458" i="1"/>
  <c r="C1458" i="1"/>
  <c r="H1458" i="1" s="1"/>
  <c r="D1457" i="1"/>
  <c r="C1457" i="1"/>
  <c r="D1456" i="1"/>
  <c r="C1456" i="1"/>
  <c r="D1455" i="1"/>
  <c r="G1455" i="1" s="1"/>
  <c r="C1455" i="1"/>
  <c r="D1454" i="1"/>
  <c r="C1454" i="1"/>
  <c r="H1453" i="1"/>
  <c r="G1453" i="1"/>
  <c r="D1453" i="1"/>
  <c r="C1453" i="1"/>
  <c r="H1452" i="1"/>
  <c r="D1452" i="1"/>
  <c r="G1452" i="1" s="1"/>
  <c r="C1452" i="1"/>
  <c r="D1451" i="1"/>
  <c r="C1451" i="1"/>
  <c r="H1450" i="1"/>
  <c r="G1450" i="1"/>
  <c r="D1450" i="1"/>
  <c r="C1450" i="1"/>
  <c r="H1449" i="1"/>
  <c r="D1449" i="1"/>
  <c r="G1449" i="1" s="1"/>
  <c r="C1449" i="1"/>
  <c r="D1448" i="1"/>
  <c r="C1448" i="1"/>
  <c r="H1447" i="1"/>
  <c r="G1447" i="1"/>
  <c r="D1447" i="1"/>
  <c r="C1447" i="1"/>
  <c r="H1446" i="1"/>
  <c r="D1446" i="1"/>
  <c r="G1446" i="1" s="1"/>
  <c r="C1446" i="1"/>
  <c r="D1445" i="1"/>
  <c r="C1445" i="1"/>
  <c r="H1444" i="1"/>
  <c r="G1444" i="1"/>
  <c r="D1444" i="1"/>
  <c r="C1444" i="1"/>
  <c r="D1443" i="1"/>
  <c r="G1443" i="1" s="1"/>
  <c r="C1443" i="1"/>
  <c r="D1442" i="1"/>
  <c r="C1442" i="1"/>
  <c r="H1441" i="1"/>
  <c r="G1441" i="1"/>
  <c r="D1441" i="1"/>
  <c r="C1441" i="1"/>
  <c r="H1440" i="1"/>
  <c r="D1440" i="1"/>
  <c r="G1440" i="1" s="1"/>
  <c r="C1440" i="1"/>
  <c r="D1439" i="1"/>
  <c r="C1439" i="1"/>
  <c r="H1438" i="1"/>
  <c r="G1438" i="1"/>
  <c r="D1438" i="1"/>
  <c r="C1438" i="1"/>
  <c r="H1437" i="1"/>
  <c r="D1437" i="1"/>
  <c r="G1437" i="1" s="1"/>
  <c r="C1437" i="1"/>
  <c r="D1436" i="1"/>
  <c r="C1436" i="1"/>
  <c r="H1435" i="1"/>
  <c r="G1435" i="1"/>
  <c r="D1435" i="1"/>
  <c r="C1435" i="1"/>
  <c r="H1434" i="1"/>
  <c r="D1434" i="1"/>
  <c r="G1434" i="1" s="1"/>
  <c r="C1434" i="1"/>
  <c r="D1433" i="1"/>
  <c r="C1433" i="1"/>
  <c r="H1432" i="1"/>
  <c r="G1432" i="1"/>
  <c r="D1432" i="1"/>
  <c r="C1432" i="1"/>
  <c r="D1431" i="1"/>
  <c r="G1431" i="1" s="1"/>
  <c r="C1431" i="1"/>
  <c r="D1430" i="1"/>
  <c r="H1429" i="1"/>
  <c r="G1429" i="1"/>
  <c r="D1429" i="1"/>
  <c r="C1429" i="1"/>
  <c r="H1428" i="1"/>
  <c r="D1428" i="1"/>
  <c r="G1428" i="1" s="1"/>
  <c r="C1428" i="1"/>
  <c r="D1427" i="1"/>
  <c r="C1427" i="1"/>
  <c r="H1426" i="1"/>
  <c r="G1426" i="1"/>
  <c r="D1426" i="1"/>
  <c r="C1426" i="1"/>
  <c r="D1425" i="1"/>
  <c r="C1425" i="1"/>
  <c r="D1424" i="1"/>
  <c r="C1424" i="1"/>
  <c r="H1423" i="1"/>
  <c r="G1423" i="1"/>
  <c r="D1423" i="1"/>
  <c r="C1423" i="1"/>
  <c r="G1422" i="1"/>
  <c r="D1422" i="1"/>
  <c r="H1422" i="1" s="1"/>
  <c r="C1422" i="1"/>
  <c r="D1421" i="1"/>
  <c r="C1421" i="1"/>
  <c r="H1420" i="1"/>
  <c r="G1420" i="1"/>
  <c r="D1420" i="1"/>
  <c r="C1420" i="1"/>
  <c r="H1419" i="1"/>
  <c r="G1419" i="1"/>
  <c r="D1419" i="1"/>
  <c r="C1419" i="1"/>
  <c r="D1418" i="1"/>
  <c r="C1418" i="1"/>
  <c r="H1417" i="1"/>
  <c r="G1417" i="1"/>
  <c r="D1417" i="1"/>
  <c r="C1417" i="1"/>
  <c r="D1416" i="1"/>
  <c r="H1416" i="1" s="1"/>
  <c r="C1416" i="1"/>
  <c r="D1415" i="1"/>
  <c r="C1415" i="1"/>
  <c r="H1414" i="1"/>
  <c r="G1414" i="1"/>
  <c r="D1414" i="1"/>
  <c r="C1414" i="1"/>
  <c r="H1413" i="1"/>
  <c r="G1413" i="1"/>
  <c r="D1413" i="1"/>
  <c r="C1413" i="1"/>
  <c r="D1412" i="1"/>
  <c r="C1412" i="1"/>
  <c r="H1411" i="1"/>
  <c r="G1411" i="1"/>
  <c r="D1411" i="1"/>
  <c r="C1411" i="1"/>
  <c r="H1410" i="1"/>
  <c r="G1410" i="1"/>
  <c r="D1410" i="1"/>
  <c r="C1410" i="1"/>
  <c r="D1409" i="1"/>
  <c r="C1409" i="1"/>
  <c r="H1408" i="1"/>
  <c r="G1408" i="1"/>
  <c r="D1408" i="1"/>
  <c r="C1408" i="1"/>
  <c r="D1407" i="1"/>
  <c r="C1407" i="1"/>
  <c r="D1406" i="1"/>
  <c r="C1406" i="1"/>
  <c r="H1405" i="1"/>
  <c r="G1405" i="1"/>
  <c r="D1405" i="1"/>
  <c r="C1405" i="1"/>
  <c r="G1404" i="1"/>
  <c r="D1404" i="1"/>
  <c r="H1404" i="1" s="1"/>
  <c r="C1404" i="1"/>
  <c r="D1403" i="1"/>
  <c r="C1403" i="1"/>
  <c r="H1402" i="1"/>
  <c r="G1402" i="1"/>
  <c r="D1402" i="1"/>
  <c r="C1402" i="1"/>
  <c r="H1401" i="1"/>
  <c r="G1401" i="1"/>
  <c r="D1401" i="1"/>
  <c r="C1401" i="1"/>
  <c r="D1400" i="1"/>
  <c r="H1399" i="1"/>
  <c r="G1399" i="1"/>
  <c r="D1399" i="1"/>
  <c r="C1399" i="1"/>
  <c r="D1398" i="1"/>
  <c r="H1398" i="1" s="1"/>
  <c r="C1398" i="1"/>
  <c r="D1397" i="1"/>
  <c r="C1397" i="1"/>
  <c r="G1397" i="1" s="1"/>
  <c r="H1396" i="1"/>
  <c r="G1396" i="1"/>
  <c r="D1396" i="1"/>
  <c r="C1396" i="1"/>
  <c r="H1395" i="1"/>
  <c r="D1395" i="1"/>
  <c r="G1395" i="1" s="1"/>
  <c r="C1395" i="1"/>
  <c r="H1394" i="1"/>
  <c r="D1394" i="1"/>
  <c r="C1394" i="1"/>
  <c r="G1394" i="1" s="1"/>
  <c r="H1393" i="1"/>
  <c r="G1393" i="1"/>
  <c r="D1393" i="1"/>
  <c r="C1393" i="1"/>
  <c r="H1392" i="1"/>
  <c r="G1392" i="1"/>
  <c r="D1392" i="1"/>
  <c r="C1392" i="1"/>
  <c r="H1391" i="1"/>
  <c r="D1391" i="1"/>
  <c r="C1391" i="1"/>
  <c r="G1391" i="1" s="1"/>
  <c r="H1390" i="1"/>
  <c r="G1390" i="1"/>
  <c r="D1390" i="1"/>
  <c r="C1390" i="1"/>
  <c r="H1389" i="1"/>
  <c r="D1389" i="1"/>
  <c r="G1389" i="1" s="1"/>
  <c r="C1389" i="1"/>
  <c r="D1388" i="1"/>
  <c r="C1388" i="1"/>
  <c r="G1388" i="1" s="1"/>
  <c r="H1387" i="1"/>
  <c r="G1387" i="1"/>
  <c r="D1387" i="1"/>
  <c r="C1387" i="1"/>
  <c r="H1386" i="1"/>
  <c r="G1386" i="1"/>
  <c r="D1386" i="1"/>
  <c r="C1386" i="1"/>
  <c r="D1385" i="1"/>
  <c r="C1385" i="1"/>
  <c r="G1385" i="1" s="1"/>
  <c r="H1384" i="1"/>
  <c r="G1384" i="1"/>
  <c r="D1384" i="1"/>
  <c r="C1384" i="1"/>
  <c r="G1383" i="1"/>
  <c r="D1383" i="1"/>
  <c r="H1383" i="1" s="1"/>
  <c r="C1383" i="1"/>
  <c r="H1382" i="1"/>
  <c r="D1382" i="1"/>
  <c r="C1382" i="1"/>
  <c r="G1382" i="1" s="1"/>
  <c r="H1381" i="1"/>
  <c r="G1381" i="1"/>
  <c r="D1381" i="1"/>
  <c r="C1381" i="1"/>
  <c r="D1380" i="1"/>
  <c r="C1380" i="1"/>
  <c r="H1379" i="1"/>
  <c r="D1379" i="1"/>
  <c r="C1379" i="1"/>
  <c r="G1379" i="1" s="1"/>
  <c r="H1378" i="1"/>
  <c r="G1378" i="1"/>
  <c r="D1378" i="1"/>
  <c r="C1378" i="1"/>
  <c r="H1377" i="1"/>
  <c r="G1377" i="1"/>
  <c r="D1377" i="1"/>
  <c r="C1377" i="1"/>
  <c r="H1376" i="1"/>
  <c r="D1376" i="1"/>
  <c r="C1376" i="1"/>
  <c r="G1376" i="1" s="1"/>
  <c r="H1375" i="1"/>
  <c r="G1375" i="1"/>
  <c r="D1375" i="1"/>
  <c r="C1375" i="1"/>
  <c r="G1374" i="1"/>
  <c r="D1374" i="1"/>
  <c r="H1374" i="1" s="1"/>
  <c r="C1374" i="1"/>
  <c r="H1373" i="1"/>
  <c r="D1373" i="1"/>
  <c r="C1373" i="1"/>
  <c r="G1373" i="1" s="1"/>
  <c r="H1372" i="1"/>
  <c r="G1372" i="1"/>
  <c r="D1372" i="1"/>
  <c r="C1372" i="1"/>
  <c r="H1371" i="1"/>
  <c r="D1371" i="1"/>
  <c r="G1371" i="1" s="1"/>
  <c r="C1371" i="1"/>
  <c r="D1370" i="1"/>
  <c r="C1370" i="1"/>
  <c r="G1370" i="1" s="1"/>
  <c r="H1369" i="1"/>
  <c r="G1369" i="1"/>
  <c r="D1369" i="1"/>
  <c r="C1369" i="1"/>
  <c r="H1368" i="1"/>
  <c r="G1368" i="1"/>
  <c r="D1368" i="1"/>
  <c r="C1368" i="1"/>
  <c r="D1367" i="1"/>
  <c r="C1367" i="1"/>
  <c r="H1366" i="1"/>
  <c r="G1366" i="1"/>
  <c r="D1366" i="1"/>
  <c r="C1366" i="1"/>
  <c r="D1365" i="1"/>
  <c r="H1365" i="1" s="1"/>
  <c r="C1365" i="1"/>
  <c r="H1364" i="1"/>
  <c r="D1364" i="1"/>
  <c r="C1364" i="1"/>
  <c r="G1364" i="1" s="1"/>
  <c r="H1363" i="1"/>
  <c r="G1363" i="1"/>
  <c r="D1363" i="1"/>
  <c r="C1363" i="1"/>
  <c r="D1362" i="1"/>
  <c r="H1362" i="1" s="1"/>
  <c r="C1362" i="1"/>
  <c r="D1361" i="1"/>
  <c r="C1361" i="1"/>
  <c r="G1361" i="1" s="1"/>
  <c r="H1360" i="1"/>
  <c r="G1360" i="1"/>
  <c r="D1360" i="1"/>
  <c r="C1360" i="1"/>
  <c r="H1359" i="1"/>
  <c r="D1359" i="1"/>
  <c r="G1359" i="1" s="1"/>
  <c r="C1359" i="1"/>
  <c r="H1358" i="1"/>
  <c r="D1358" i="1"/>
  <c r="C1358" i="1"/>
  <c r="G1358" i="1" s="1"/>
  <c r="H1357" i="1"/>
  <c r="G1357" i="1"/>
  <c r="D1357" i="1"/>
  <c r="C1357" i="1"/>
  <c r="H1356" i="1"/>
  <c r="G1356" i="1"/>
  <c r="D1356" i="1"/>
  <c r="C1356" i="1"/>
  <c r="D1355" i="1"/>
  <c r="H1355" i="1" s="1"/>
  <c r="C1355" i="1"/>
  <c r="H1354" i="1"/>
  <c r="G1354" i="1"/>
  <c r="D1354" i="1"/>
  <c r="C1354" i="1"/>
  <c r="H1353" i="1"/>
  <c r="G1353" i="1"/>
  <c r="D1353" i="1"/>
  <c r="C1353" i="1"/>
  <c r="D1352" i="1"/>
  <c r="C1352" i="1"/>
  <c r="G1352" i="1" s="1"/>
  <c r="H1351" i="1"/>
  <c r="G1351" i="1"/>
  <c r="D1351" i="1"/>
  <c r="C1351" i="1"/>
  <c r="H1350" i="1"/>
  <c r="G1350" i="1"/>
  <c r="D1350" i="1"/>
  <c r="C1350" i="1"/>
  <c r="D1349" i="1"/>
  <c r="C1349" i="1"/>
  <c r="G1349" i="1" s="1"/>
  <c r="H1348" i="1"/>
  <c r="G1348" i="1"/>
  <c r="D1348" i="1"/>
  <c r="C1348" i="1"/>
  <c r="G1347" i="1"/>
  <c r="D1347" i="1"/>
  <c r="H1347" i="1" s="1"/>
  <c r="C1347" i="1"/>
  <c r="H1346" i="1"/>
  <c r="D1346" i="1"/>
  <c r="C1346" i="1"/>
  <c r="G1346" i="1" s="1"/>
  <c r="H1345" i="1"/>
  <c r="G1345" i="1"/>
  <c r="D1345" i="1"/>
  <c r="C1345" i="1"/>
  <c r="D1344" i="1"/>
  <c r="C1344" i="1"/>
  <c r="D1343" i="1"/>
  <c r="H1343" i="1" s="1"/>
  <c r="C1343" i="1"/>
  <c r="H1342" i="1"/>
  <c r="G1342" i="1"/>
  <c r="D1342" i="1"/>
  <c r="C1342" i="1"/>
  <c r="H1341" i="1"/>
  <c r="G1341" i="1"/>
  <c r="D1341" i="1"/>
  <c r="C1341" i="1"/>
  <c r="H1340" i="1"/>
  <c r="D1340" i="1"/>
  <c r="C1340" i="1"/>
  <c r="G1340" i="1" s="1"/>
  <c r="H1339" i="1"/>
  <c r="G1339" i="1"/>
  <c r="D1339" i="1"/>
  <c r="C1339" i="1"/>
  <c r="G1338" i="1"/>
  <c r="D1338" i="1"/>
  <c r="H1338" i="1" s="1"/>
  <c r="C1338" i="1"/>
  <c r="H1337" i="1"/>
  <c r="D1337" i="1"/>
  <c r="C1337" i="1"/>
  <c r="H1336" i="1"/>
  <c r="G1336" i="1"/>
  <c r="D1336" i="1"/>
  <c r="C1336" i="1"/>
  <c r="H1335" i="1"/>
  <c r="D1335" i="1"/>
  <c r="G1335" i="1" s="1"/>
  <c r="C1335" i="1"/>
  <c r="D1334" i="1"/>
  <c r="C1334" i="1"/>
  <c r="H1333" i="1"/>
  <c r="G1333" i="1"/>
  <c r="D1333" i="1"/>
  <c r="C1333" i="1"/>
  <c r="H1332" i="1"/>
  <c r="G1332" i="1"/>
  <c r="D1332" i="1"/>
  <c r="C1332" i="1"/>
  <c r="D1331" i="1"/>
  <c r="C1331" i="1"/>
  <c r="H1330" i="1"/>
  <c r="G1330" i="1"/>
  <c r="D1330" i="1"/>
  <c r="C1330" i="1"/>
  <c r="D1329" i="1"/>
  <c r="H1329" i="1" s="1"/>
  <c r="C1329" i="1"/>
  <c r="H1328" i="1"/>
  <c r="D1328" i="1"/>
  <c r="C1328" i="1"/>
  <c r="H1327" i="1"/>
  <c r="G1327" i="1"/>
  <c r="D1327" i="1"/>
  <c r="C1327" i="1"/>
  <c r="D1326" i="1"/>
  <c r="H1326" i="1" s="1"/>
  <c r="C1326" i="1"/>
  <c r="D1325" i="1"/>
  <c r="C1325" i="1"/>
  <c r="G1324" i="1"/>
  <c r="D1324" i="1"/>
  <c r="C1324" i="1"/>
  <c r="H1324" i="1" s="1"/>
  <c r="H1323" i="1"/>
  <c r="D1323" i="1"/>
  <c r="C1323" i="1"/>
  <c r="G1323" i="1" s="1"/>
  <c r="H1322" i="1"/>
  <c r="D1322" i="1"/>
  <c r="C1322" i="1"/>
  <c r="G1322" i="1" s="1"/>
  <c r="D1321" i="1"/>
  <c r="C1321" i="1"/>
  <c r="H1321" i="1" s="1"/>
  <c r="H1320" i="1"/>
  <c r="G1320" i="1"/>
  <c r="D1320" i="1"/>
  <c r="C1320" i="1"/>
  <c r="D1319" i="1"/>
  <c r="H1319" i="1" s="1"/>
  <c r="C1319" i="1"/>
  <c r="D1318" i="1"/>
  <c r="C1318" i="1"/>
  <c r="H1317" i="1"/>
  <c r="G1317" i="1"/>
  <c r="D1317" i="1"/>
  <c r="C1317" i="1"/>
  <c r="D1316" i="1"/>
  <c r="C1316" i="1"/>
  <c r="G1316" i="1" s="1"/>
  <c r="G1315" i="1"/>
  <c r="D1315" i="1"/>
  <c r="C1315" i="1"/>
  <c r="H1315" i="1" s="1"/>
  <c r="H1314" i="1"/>
  <c r="G1314" i="1"/>
  <c r="D1314" i="1"/>
  <c r="C1314" i="1"/>
  <c r="D1313" i="1"/>
  <c r="C1313" i="1"/>
  <c r="G1313" i="1" s="1"/>
  <c r="H1312" i="1"/>
  <c r="D1312" i="1"/>
  <c r="C1312" i="1"/>
  <c r="G1312" i="1" s="1"/>
  <c r="G1311" i="1"/>
  <c r="D1311" i="1"/>
  <c r="C1311" i="1"/>
  <c r="H1311" i="1" s="1"/>
  <c r="H1310" i="1"/>
  <c r="D1310" i="1"/>
  <c r="C1310" i="1"/>
  <c r="G1310" i="1" s="1"/>
  <c r="G1309" i="1"/>
  <c r="D1309" i="1"/>
  <c r="C1309" i="1"/>
  <c r="H1309" i="1" s="1"/>
  <c r="D1308" i="1"/>
  <c r="C1308" i="1"/>
  <c r="H1308" i="1" s="1"/>
  <c r="D1307" i="1"/>
  <c r="H1307" i="1" s="1"/>
  <c r="C1307" i="1"/>
  <c r="H1306" i="1"/>
  <c r="G1306" i="1"/>
  <c r="D1306" i="1"/>
  <c r="C1306" i="1"/>
  <c r="D1305" i="1"/>
  <c r="C1305" i="1"/>
  <c r="H1304" i="1"/>
  <c r="D1304" i="1"/>
  <c r="C1304" i="1"/>
  <c r="G1304" i="1" s="1"/>
  <c r="D1303" i="1"/>
  <c r="C1303" i="1"/>
  <c r="H1303" i="1" s="1"/>
  <c r="G1302" i="1"/>
  <c r="D1302" i="1"/>
  <c r="C1302" i="1"/>
  <c r="H1302" i="1" s="1"/>
  <c r="H1301" i="1"/>
  <c r="D1301" i="1"/>
  <c r="C1301" i="1"/>
  <c r="H1300" i="1"/>
  <c r="D1300" i="1"/>
  <c r="C1300" i="1"/>
  <c r="G1300" i="1" s="1"/>
  <c r="H1299" i="1"/>
  <c r="D1299" i="1"/>
  <c r="C1299" i="1"/>
  <c r="G1299" i="1" s="1"/>
  <c r="D1298" i="1"/>
  <c r="C1298" i="1"/>
  <c r="H1297" i="1"/>
  <c r="G1297" i="1"/>
  <c r="D1297" i="1"/>
  <c r="C1297" i="1"/>
  <c r="G1296" i="1"/>
  <c r="D1296" i="1"/>
  <c r="C1296" i="1"/>
  <c r="H1296" i="1" s="1"/>
  <c r="D1295" i="1"/>
  <c r="C1295" i="1"/>
  <c r="H1294" i="1"/>
  <c r="G1294" i="1"/>
  <c r="D1294" i="1"/>
  <c r="C1294" i="1"/>
  <c r="D1293" i="1"/>
  <c r="H1293" i="1" s="1"/>
  <c r="C1293" i="1"/>
  <c r="D1292" i="1"/>
  <c r="C1292" i="1"/>
  <c r="H1291" i="1"/>
  <c r="G1291" i="1"/>
  <c r="D1291" i="1"/>
  <c r="C1291" i="1"/>
  <c r="D1290" i="1"/>
  <c r="H1290" i="1" s="1"/>
  <c r="C1290" i="1"/>
  <c r="D1289" i="1"/>
  <c r="C1289" i="1"/>
  <c r="H1288" i="1"/>
  <c r="G1288" i="1"/>
  <c r="D1288" i="1"/>
  <c r="C1288" i="1"/>
  <c r="D1287" i="1"/>
  <c r="H1287" i="1" s="1"/>
  <c r="C1287" i="1"/>
  <c r="D1286" i="1"/>
  <c r="C1286" i="1"/>
  <c r="H1285" i="1"/>
  <c r="G1285" i="1"/>
  <c r="D1285" i="1"/>
  <c r="C1285" i="1"/>
  <c r="D1284" i="1"/>
  <c r="H1284" i="1" s="1"/>
  <c r="C1284" i="1"/>
  <c r="D1283" i="1"/>
  <c r="C1283" i="1"/>
  <c r="H1282" i="1"/>
  <c r="G1282" i="1"/>
  <c r="D1282" i="1"/>
  <c r="C1282" i="1"/>
  <c r="D1281" i="1"/>
  <c r="H1281" i="1" s="1"/>
  <c r="C1281" i="1"/>
  <c r="D1280" i="1"/>
  <c r="C1280" i="1"/>
  <c r="H1279" i="1"/>
  <c r="G1279" i="1"/>
  <c r="D1279" i="1"/>
  <c r="C1279" i="1"/>
  <c r="D1278" i="1"/>
  <c r="H1278" i="1" s="1"/>
  <c r="C1278" i="1"/>
  <c r="D1277" i="1"/>
  <c r="C1277" i="1"/>
  <c r="H1276" i="1"/>
  <c r="G1276" i="1"/>
  <c r="D1276" i="1"/>
  <c r="C1276" i="1"/>
  <c r="D1275" i="1"/>
  <c r="H1275" i="1" s="1"/>
  <c r="C1275" i="1"/>
  <c r="D1274" i="1"/>
  <c r="C1274" i="1"/>
  <c r="H1273" i="1"/>
  <c r="G1273" i="1"/>
  <c r="D1273" i="1"/>
  <c r="C1273" i="1"/>
  <c r="D1272" i="1"/>
  <c r="H1272" i="1" s="1"/>
  <c r="C1272" i="1"/>
  <c r="D1271" i="1"/>
  <c r="C1271" i="1"/>
  <c r="H1270" i="1"/>
  <c r="G1270" i="1"/>
  <c r="D1270" i="1"/>
  <c r="C1270" i="1"/>
  <c r="D1269" i="1"/>
  <c r="H1269" i="1" s="1"/>
  <c r="C1269" i="1"/>
  <c r="D1268" i="1"/>
  <c r="C1268" i="1"/>
  <c r="H1267" i="1"/>
  <c r="G1267" i="1"/>
  <c r="D1267" i="1"/>
  <c r="C1267" i="1"/>
  <c r="D1266" i="1"/>
  <c r="H1266" i="1" s="1"/>
  <c r="C1266" i="1"/>
  <c r="D1265" i="1"/>
  <c r="C1265" i="1"/>
  <c r="H1264" i="1"/>
  <c r="G1264" i="1"/>
  <c r="D1264" i="1"/>
  <c r="C1264" i="1"/>
  <c r="D1263" i="1"/>
  <c r="H1263" i="1" s="1"/>
  <c r="C1263" i="1"/>
  <c r="D1262" i="1"/>
  <c r="C1262" i="1"/>
  <c r="H1261" i="1"/>
  <c r="G1261" i="1"/>
  <c r="D1261" i="1"/>
  <c r="C1261" i="1"/>
  <c r="D1260" i="1"/>
  <c r="H1260" i="1" s="1"/>
  <c r="C1260" i="1"/>
  <c r="D1259" i="1"/>
  <c r="C1259" i="1"/>
  <c r="H1258" i="1"/>
  <c r="G1258" i="1"/>
  <c r="D1258" i="1"/>
  <c r="C1258" i="1"/>
  <c r="D1257" i="1"/>
  <c r="H1257" i="1" s="1"/>
  <c r="C1257" i="1"/>
  <c r="D1256" i="1"/>
  <c r="C1256" i="1"/>
  <c r="H1255" i="1"/>
  <c r="G1255" i="1"/>
  <c r="D1255" i="1"/>
  <c r="C1255" i="1"/>
  <c r="D1254" i="1"/>
  <c r="H1254" i="1" s="1"/>
  <c r="C1254" i="1"/>
  <c r="D1253" i="1"/>
  <c r="C1253" i="1"/>
  <c r="H1252" i="1"/>
  <c r="G1252" i="1"/>
  <c r="D1252" i="1"/>
  <c r="C1252" i="1"/>
  <c r="D1251" i="1"/>
  <c r="H1251" i="1" s="1"/>
  <c r="C1251" i="1"/>
  <c r="D1250" i="1"/>
  <c r="C1250" i="1"/>
  <c r="H1249" i="1"/>
  <c r="G1249" i="1"/>
  <c r="D1249" i="1"/>
  <c r="C1249" i="1"/>
  <c r="D1248" i="1"/>
  <c r="H1248" i="1" s="1"/>
  <c r="C1248" i="1"/>
  <c r="D1247" i="1"/>
  <c r="C1247" i="1"/>
  <c r="H1246" i="1"/>
  <c r="G1246" i="1"/>
  <c r="D1246" i="1"/>
  <c r="C1246" i="1"/>
  <c r="D1245" i="1"/>
  <c r="H1245" i="1" s="1"/>
  <c r="C1245" i="1"/>
  <c r="D1244" i="1"/>
  <c r="C1244" i="1"/>
  <c r="H1243" i="1"/>
  <c r="G1243" i="1"/>
  <c r="D1243" i="1"/>
  <c r="C1243" i="1"/>
  <c r="D1242" i="1"/>
  <c r="H1242" i="1" s="1"/>
  <c r="C1242" i="1"/>
  <c r="D1241" i="1"/>
  <c r="C1241" i="1"/>
  <c r="H1240" i="1"/>
  <c r="G1240" i="1"/>
  <c r="D1240" i="1"/>
  <c r="C1240" i="1"/>
  <c r="D1239" i="1"/>
  <c r="H1239" i="1" s="1"/>
  <c r="C1239" i="1"/>
  <c r="D1238" i="1"/>
  <c r="C1238" i="1"/>
  <c r="H1237" i="1"/>
  <c r="G1237" i="1"/>
  <c r="D1237" i="1"/>
  <c r="C1237" i="1"/>
  <c r="D1236" i="1"/>
  <c r="H1236" i="1" s="1"/>
  <c r="C1236" i="1"/>
  <c r="D1235" i="1"/>
  <c r="C1235" i="1"/>
  <c r="H1234" i="1"/>
  <c r="G1234" i="1"/>
  <c r="D1234" i="1"/>
  <c r="C1234" i="1"/>
  <c r="D1233" i="1"/>
  <c r="H1233" i="1" s="1"/>
  <c r="C1233" i="1"/>
  <c r="D1232" i="1"/>
  <c r="C1232" i="1"/>
  <c r="H1231" i="1"/>
  <c r="G1231" i="1"/>
  <c r="D1231" i="1"/>
  <c r="C1231" i="1"/>
  <c r="D1230" i="1"/>
  <c r="H1230" i="1" s="1"/>
  <c r="C1230" i="1"/>
  <c r="D1229" i="1"/>
  <c r="C1229" i="1"/>
  <c r="H1228" i="1"/>
  <c r="G1228" i="1"/>
  <c r="D1228" i="1"/>
  <c r="C1228" i="1"/>
  <c r="D1227" i="1"/>
  <c r="H1227" i="1" s="1"/>
  <c r="C1227" i="1"/>
  <c r="D1226" i="1"/>
  <c r="C1226" i="1"/>
  <c r="H1225" i="1"/>
  <c r="G1225" i="1"/>
  <c r="D1225" i="1"/>
  <c r="C1225" i="1"/>
  <c r="D1224" i="1"/>
  <c r="H1224" i="1" s="1"/>
  <c r="C1224" i="1"/>
  <c r="D1223" i="1"/>
  <c r="C1223" i="1"/>
  <c r="H1222" i="1"/>
  <c r="G1222" i="1"/>
  <c r="D1222" i="1"/>
  <c r="C1222" i="1"/>
  <c r="D1221" i="1"/>
  <c r="H1221" i="1" s="1"/>
  <c r="C1221" i="1"/>
  <c r="D1220" i="1"/>
  <c r="C1220" i="1"/>
  <c r="H1219" i="1"/>
  <c r="G1219" i="1"/>
  <c r="D1219" i="1"/>
  <c r="C1219" i="1"/>
  <c r="D1218" i="1"/>
  <c r="H1218" i="1" s="1"/>
  <c r="C1218" i="1"/>
  <c r="D1217" i="1"/>
  <c r="C1217" i="1"/>
  <c r="H1216" i="1"/>
  <c r="G1216" i="1"/>
  <c r="D1216" i="1"/>
  <c r="C1216" i="1"/>
  <c r="D1215" i="1"/>
  <c r="H1215" i="1" s="1"/>
  <c r="C1215" i="1"/>
  <c r="D1214" i="1"/>
  <c r="C1214" i="1"/>
  <c r="H1213" i="1"/>
  <c r="G1213" i="1"/>
  <c r="D1213" i="1"/>
  <c r="C1213" i="1"/>
  <c r="D1212" i="1"/>
  <c r="H1212" i="1" s="1"/>
  <c r="C1212" i="1"/>
  <c r="D1211" i="1"/>
  <c r="C1211" i="1"/>
  <c r="H1210" i="1"/>
  <c r="G1210" i="1"/>
  <c r="D1210" i="1"/>
  <c r="C1210" i="1"/>
  <c r="D1209" i="1"/>
  <c r="H1209" i="1" s="1"/>
  <c r="C1209" i="1"/>
  <c r="D1208" i="1"/>
  <c r="C1208" i="1"/>
  <c r="H1207" i="1"/>
  <c r="G1207" i="1"/>
  <c r="D1207" i="1"/>
  <c r="C1207" i="1"/>
  <c r="D1206" i="1"/>
  <c r="D1205" i="1"/>
  <c r="C1205" i="1"/>
  <c r="H1204" i="1"/>
  <c r="G1204" i="1"/>
  <c r="D1204" i="1"/>
  <c r="C1204" i="1"/>
  <c r="D1203" i="1"/>
  <c r="H1203" i="1" s="1"/>
  <c r="C1203" i="1"/>
  <c r="D1202" i="1"/>
  <c r="C1202" i="1"/>
  <c r="H1201" i="1"/>
  <c r="G1201" i="1"/>
  <c r="D1201" i="1"/>
  <c r="C1201" i="1"/>
  <c r="D1200" i="1"/>
  <c r="H1200" i="1" s="1"/>
  <c r="C1200" i="1"/>
  <c r="D1199" i="1"/>
  <c r="C1199" i="1"/>
  <c r="H1198" i="1"/>
  <c r="G1198" i="1"/>
  <c r="D1198" i="1"/>
  <c r="C1198" i="1"/>
  <c r="D1197" i="1"/>
  <c r="H1197" i="1" s="1"/>
  <c r="C1197" i="1"/>
  <c r="D1196" i="1"/>
  <c r="C1196" i="1"/>
  <c r="H1195" i="1"/>
  <c r="G1195" i="1"/>
  <c r="D1195" i="1"/>
  <c r="C1195" i="1"/>
  <c r="D1194" i="1"/>
  <c r="H1194" i="1" s="1"/>
  <c r="C1194" i="1"/>
  <c r="D1193" i="1"/>
  <c r="C1193" i="1"/>
  <c r="H1192" i="1"/>
  <c r="G1192" i="1"/>
  <c r="D1192" i="1"/>
  <c r="C1192" i="1"/>
  <c r="D1191" i="1"/>
  <c r="H1191" i="1" s="1"/>
  <c r="C1191" i="1"/>
  <c r="D1190" i="1"/>
  <c r="C1190" i="1"/>
  <c r="H1189" i="1"/>
  <c r="G1189" i="1"/>
  <c r="D1189" i="1"/>
  <c r="C1189" i="1"/>
  <c r="D1188" i="1"/>
  <c r="H1188" i="1" s="1"/>
  <c r="C1188" i="1"/>
  <c r="D1187" i="1"/>
  <c r="C1187" i="1"/>
  <c r="H1186" i="1"/>
  <c r="G1186" i="1"/>
  <c r="D1186" i="1"/>
  <c r="C1186" i="1"/>
  <c r="D1185" i="1"/>
  <c r="H1185" i="1" s="1"/>
  <c r="C1185" i="1"/>
  <c r="D1184" i="1"/>
  <c r="C1184" i="1"/>
  <c r="H1183" i="1"/>
  <c r="G1183" i="1"/>
  <c r="D1183" i="1"/>
  <c r="C1183" i="1"/>
  <c r="D1182" i="1"/>
  <c r="H1182" i="1" s="1"/>
  <c r="C1182" i="1"/>
  <c r="D1181" i="1"/>
  <c r="D1178" i="1"/>
  <c r="C1178" i="1"/>
  <c r="H1177" i="1"/>
  <c r="G1177" i="1"/>
  <c r="D1177" i="1"/>
  <c r="C1177" i="1"/>
  <c r="D1176" i="1"/>
  <c r="C1176" i="1"/>
  <c r="D1175" i="1"/>
  <c r="C1175" i="1"/>
  <c r="H1174" i="1"/>
  <c r="G1174" i="1"/>
  <c r="D1174" i="1"/>
  <c r="C1174" i="1"/>
  <c r="D1173" i="1"/>
  <c r="C1173" i="1"/>
  <c r="D1172" i="1"/>
  <c r="C1172" i="1"/>
  <c r="H1171" i="1"/>
  <c r="G1171" i="1"/>
  <c r="D1171" i="1"/>
  <c r="C1171" i="1"/>
  <c r="D1170" i="1"/>
  <c r="C1170" i="1"/>
  <c r="D1169" i="1"/>
  <c r="C1169" i="1"/>
  <c r="H1168" i="1"/>
  <c r="G1168" i="1"/>
  <c r="D1168" i="1"/>
  <c r="C1168" i="1"/>
  <c r="D1167" i="1"/>
  <c r="C1167" i="1"/>
  <c r="D1166" i="1"/>
  <c r="C1166" i="1"/>
  <c r="H1165" i="1"/>
  <c r="G1165" i="1"/>
  <c r="D1165" i="1"/>
  <c r="C1165" i="1"/>
  <c r="D1164" i="1"/>
  <c r="C1164" i="1"/>
  <c r="D1163" i="1"/>
  <c r="C1163" i="1"/>
  <c r="H1162" i="1"/>
  <c r="G1162" i="1"/>
  <c r="D1162" i="1"/>
  <c r="C1162" i="1"/>
  <c r="D1161" i="1"/>
  <c r="C1161" i="1"/>
  <c r="D1160" i="1"/>
  <c r="C1160" i="1"/>
  <c r="H1159" i="1"/>
  <c r="G1159" i="1"/>
  <c r="D1159" i="1"/>
  <c r="C1159" i="1"/>
  <c r="D1158" i="1"/>
  <c r="C1158" i="1"/>
  <c r="D1157" i="1"/>
  <c r="C1157" i="1"/>
  <c r="H1156" i="1"/>
  <c r="G1156" i="1"/>
  <c r="D1156" i="1"/>
  <c r="C1156" i="1"/>
  <c r="D1155" i="1"/>
  <c r="C1155" i="1"/>
  <c r="D1154" i="1"/>
  <c r="C1154" i="1"/>
  <c r="H1153" i="1"/>
  <c r="G1153" i="1"/>
  <c r="D1153" i="1"/>
  <c r="C1153" i="1"/>
  <c r="C1152" i="1"/>
  <c r="D1151" i="1"/>
  <c r="C1151" i="1"/>
  <c r="H1150" i="1"/>
  <c r="G1150" i="1"/>
  <c r="D1150" i="1"/>
  <c r="C1150" i="1"/>
  <c r="D1149" i="1"/>
  <c r="C1149" i="1"/>
  <c r="D1148" i="1"/>
  <c r="C1148" i="1"/>
  <c r="H1147" i="1"/>
  <c r="G1147" i="1"/>
  <c r="D1147" i="1"/>
  <c r="C1147" i="1"/>
  <c r="D1146" i="1"/>
  <c r="C1146" i="1"/>
  <c r="D1145" i="1"/>
  <c r="C1145" i="1"/>
  <c r="H1144" i="1"/>
  <c r="G1144" i="1"/>
  <c r="D1144" i="1"/>
  <c r="C1144" i="1"/>
  <c r="D1143" i="1"/>
  <c r="C1143" i="1"/>
  <c r="D1142" i="1"/>
  <c r="C1142" i="1"/>
  <c r="H1141" i="1"/>
  <c r="G1141" i="1"/>
  <c r="D1141" i="1"/>
  <c r="C1141" i="1"/>
  <c r="D1140" i="1"/>
  <c r="C1140" i="1"/>
  <c r="D1139" i="1"/>
  <c r="C1139" i="1"/>
  <c r="H1138" i="1"/>
  <c r="G1138" i="1"/>
  <c r="D1138" i="1"/>
  <c r="C1138" i="1"/>
  <c r="D1137" i="1"/>
  <c r="C1137" i="1"/>
  <c r="D1136" i="1"/>
  <c r="C1136" i="1"/>
  <c r="H1135" i="1"/>
  <c r="G1135" i="1"/>
  <c r="D1135" i="1"/>
  <c r="C1135" i="1"/>
  <c r="D1134" i="1"/>
  <c r="C1134" i="1"/>
  <c r="D1133" i="1"/>
  <c r="C1133" i="1"/>
  <c r="H1132" i="1"/>
  <c r="G1132" i="1"/>
  <c r="D1132" i="1"/>
  <c r="C1132" i="1"/>
  <c r="D1131" i="1"/>
  <c r="C1131" i="1"/>
  <c r="D1130" i="1"/>
  <c r="C1130" i="1"/>
  <c r="H1129" i="1"/>
  <c r="G1129" i="1"/>
  <c r="D1129" i="1"/>
  <c r="C1129" i="1"/>
  <c r="D1128" i="1"/>
  <c r="C1128" i="1"/>
  <c r="D1127" i="1"/>
  <c r="C1127" i="1"/>
  <c r="H1126" i="1"/>
  <c r="G1126" i="1"/>
  <c r="D1126" i="1"/>
  <c r="C1126" i="1"/>
  <c r="D1125" i="1"/>
  <c r="C1125" i="1"/>
  <c r="D1124" i="1"/>
  <c r="C1124" i="1"/>
  <c r="H1123" i="1"/>
  <c r="G1123" i="1"/>
  <c r="D1123" i="1"/>
  <c r="C1123" i="1"/>
  <c r="D1122" i="1"/>
  <c r="C1122" i="1"/>
  <c r="D1121" i="1"/>
  <c r="C1121" i="1"/>
  <c r="H1120" i="1"/>
  <c r="G1120" i="1"/>
  <c r="D1120" i="1"/>
  <c r="C1120" i="1"/>
  <c r="D1119" i="1"/>
  <c r="C1119" i="1"/>
  <c r="D1118" i="1"/>
  <c r="C1118" i="1"/>
  <c r="H1117" i="1"/>
  <c r="G1117" i="1"/>
  <c r="D1117" i="1"/>
  <c r="C1117" i="1"/>
  <c r="D1116" i="1"/>
  <c r="C1116" i="1"/>
  <c r="D1115" i="1"/>
  <c r="C1115" i="1"/>
  <c r="H1114" i="1"/>
  <c r="G1114" i="1"/>
  <c r="D1114" i="1"/>
  <c r="C1114" i="1"/>
  <c r="D1113" i="1"/>
  <c r="C1113" i="1"/>
  <c r="D1112" i="1"/>
  <c r="C1112" i="1"/>
  <c r="H1111" i="1"/>
  <c r="G1111" i="1"/>
  <c r="D1111" i="1"/>
  <c r="C1111" i="1"/>
  <c r="D1110" i="1"/>
  <c r="C1110" i="1"/>
  <c r="D1109" i="1"/>
  <c r="C1109" i="1"/>
  <c r="H1108" i="1"/>
  <c r="G1108" i="1"/>
  <c r="D1108" i="1"/>
  <c r="C1108" i="1"/>
  <c r="D1107" i="1"/>
  <c r="C1107" i="1"/>
  <c r="D1106" i="1"/>
  <c r="C1106" i="1"/>
  <c r="H1105" i="1"/>
  <c r="G1105" i="1"/>
  <c r="D1105" i="1"/>
  <c r="C1105" i="1"/>
  <c r="D1104" i="1"/>
  <c r="C1104" i="1"/>
  <c r="D1103" i="1"/>
  <c r="C1103" i="1"/>
  <c r="H1102" i="1"/>
  <c r="G1102" i="1"/>
  <c r="D1102" i="1"/>
  <c r="C1102" i="1"/>
  <c r="D1101" i="1"/>
  <c r="C1101" i="1"/>
  <c r="D1100" i="1"/>
  <c r="C1100" i="1"/>
  <c r="H1099" i="1"/>
  <c r="G1099" i="1"/>
  <c r="D1099" i="1"/>
  <c r="C1099" i="1"/>
  <c r="D1098" i="1"/>
  <c r="C1098" i="1"/>
  <c r="D1097" i="1"/>
  <c r="C1097" i="1"/>
  <c r="H1096" i="1"/>
  <c r="G1096" i="1"/>
  <c r="D1096" i="1"/>
  <c r="C1096" i="1"/>
  <c r="D1095" i="1"/>
  <c r="C1095" i="1"/>
  <c r="D1094" i="1"/>
  <c r="C1094" i="1"/>
  <c r="H1093" i="1"/>
  <c r="G1093" i="1"/>
  <c r="D1093" i="1"/>
  <c r="C1093" i="1"/>
  <c r="D1092" i="1"/>
  <c r="C1092" i="1"/>
  <c r="D1091" i="1"/>
  <c r="C1091" i="1"/>
  <c r="H1090" i="1"/>
  <c r="G1090" i="1"/>
  <c r="D1090" i="1"/>
  <c r="C1090" i="1"/>
  <c r="H1089" i="1"/>
  <c r="G1089" i="1"/>
  <c r="D1089" i="1"/>
  <c r="C1089" i="1"/>
  <c r="D1088" i="1"/>
  <c r="C1088" i="1"/>
  <c r="D1087" i="1"/>
  <c r="H1087" i="1" s="1"/>
  <c r="C1087" i="1"/>
  <c r="D1086" i="1"/>
  <c r="H1086" i="1" s="1"/>
  <c r="C1086" i="1"/>
  <c r="D1085" i="1"/>
  <c r="C1085" i="1"/>
  <c r="H1085" i="1" s="1"/>
  <c r="D1084" i="1"/>
  <c r="H1084" i="1" s="1"/>
  <c r="C1084" i="1"/>
  <c r="D1083" i="1"/>
  <c r="H1083" i="1" s="1"/>
  <c r="C1083" i="1"/>
  <c r="D1082" i="1"/>
  <c r="C1082" i="1"/>
  <c r="H1082" i="1" s="1"/>
  <c r="D1081" i="1"/>
  <c r="H1081" i="1" s="1"/>
  <c r="C1081" i="1"/>
  <c r="D1080" i="1"/>
  <c r="H1080" i="1" s="1"/>
  <c r="C1080" i="1"/>
  <c r="D1079" i="1"/>
  <c r="C1079" i="1"/>
  <c r="H1079" i="1" s="1"/>
  <c r="D1078" i="1"/>
  <c r="H1078" i="1" s="1"/>
  <c r="C1078" i="1"/>
  <c r="D1077" i="1"/>
  <c r="H1077" i="1" s="1"/>
  <c r="C1077" i="1"/>
  <c r="D1076" i="1"/>
  <c r="C1076" i="1"/>
  <c r="H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D1016" i="1"/>
  <c r="G1016" i="1" s="1"/>
  <c r="C1016" i="1"/>
  <c r="G1015" i="1"/>
  <c r="D1015" i="1"/>
  <c r="H1015" i="1" s="1"/>
  <c r="C1015" i="1"/>
  <c r="D1014" i="1"/>
  <c r="H1014" i="1" s="1"/>
  <c r="C1014" i="1"/>
  <c r="D1013" i="1"/>
  <c r="G1013" i="1" s="1"/>
  <c r="C1013" i="1"/>
  <c r="D1012" i="1"/>
  <c r="H1010" i="1"/>
  <c r="D1010" i="1"/>
  <c r="C1010" i="1"/>
  <c r="G1010" i="1" s="1"/>
  <c r="H1009" i="1"/>
  <c r="G1009" i="1"/>
  <c r="D1009" i="1"/>
  <c r="C1009" i="1"/>
  <c r="H1008" i="1"/>
  <c r="G1008" i="1"/>
  <c r="D1008" i="1"/>
  <c r="C1008" i="1"/>
  <c r="H1007" i="1"/>
  <c r="D1007" i="1"/>
  <c r="C1007" i="1"/>
  <c r="G1007" i="1" s="1"/>
  <c r="H1006" i="1"/>
  <c r="G1006" i="1"/>
  <c r="D1006" i="1"/>
  <c r="C1006" i="1"/>
  <c r="H1005" i="1"/>
  <c r="G1005" i="1"/>
  <c r="D1005" i="1"/>
  <c r="C1005" i="1"/>
  <c r="H1004" i="1"/>
  <c r="D1004" i="1"/>
  <c r="C1004" i="1"/>
  <c r="G1004" i="1" s="1"/>
  <c r="H1003" i="1"/>
  <c r="G1003" i="1"/>
  <c r="D1003" i="1"/>
  <c r="C1003" i="1"/>
  <c r="H1002" i="1"/>
  <c r="G1002" i="1"/>
  <c r="D1002" i="1"/>
  <c r="C1002" i="1"/>
  <c r="H1001" i="1"/>
  <c r="D1001" i="1"/>
  <c r="C1001" i="1"/>
  <c r="G1001" i="1" s="1"/>
  <c r="H1000" i="1"/>
  <c r="G1000" i="1"/>
  <c r="D1000" i="1"/>
  <c r="C1000" i="1"/>
  <c r="H999" i="1"/>
  <c r="G999" i="1"/>
  <c r="D999" i="1"/>
  <c r="C999" i="1"/>
  <c r="H998" i="1"/>
  <c r="D998" i="1"/>
  <c r="C998" i="1"/>
  <c r="G998" i="1" s="1"/>
  <c r="H997" i="1"/>
  <c r="G997" i="1"/>
  <c r="D997" i="1"/>
  <c r="C997" i="1"/>
  <c r="H996" i="1"/>
  <c r="G996" i="1"/>
  <c r="D996" i="1"/>
  <c r="C996" i="1"/>
  <c r="H995" i="1"/>
  <c r="D995" i="1"/>
  <c r="C995" i="1"/>
  <c r="G995" i="1" s="1"/>
  <c r="H994" i="1"/>
  <c r="G994" i="1"/>
  <c r="D994" i="1"/>
  <c r="C994" i="1"/>
  <c r="H993" i="1"/>
  <c r="G993" i="1"/>
  <c r="D993" i="1"/>
  <c r="C993" i="1"/>
  <c r="H992" i="1"/>
  <c r="D992" i="1"/>
  <c r="C992" i="1"/>
  <c r="G992" i="1" s="1"/>
  <c r="H991" i="1"/>
  <c r="G991" i="1"/>
  <c r="D991" i="1"/>
  <c r="C991" i="1"/>
  <c r="H990" i="1"/>
  <c r="G990" i="1"/>
  <c r="D990" i="1"/>
  <c r="C990" i="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D816" i="1"/>
  <c r="C816" i="1"/>
  <c r="D815" i="1"/>
  <c r="C815" i="1"/>
  <c r="G814" i="1"/>
  <c r="D814" i="1"/>
  <c r="C814" i="1"/>
  <c r="H814" i="1" s="1"/>
  <c r="H813" i="1"/>
  <c r="D813" i="1"/>
  <c r="C813" i="1"/>
  <c r="G813" i="1" s="1"/>
  <c r="H812" i="1"/>
  <c r="D812" i="1"/>
  <c r="C812" i="1"/>
  <c r="G812" i="1" s="1"/>
  <c r="H811" i="1"/>
  <c r="G811" i="1"/>
  <c r="D811" i="1"/>
  <c r="C811" i="1"/>
  <c r="H810" i="1"/>
  <c r="D810" i="1"/>
  <c r="C810" i="1"/>
  <c r="G810" i="1" s="1"/>
  <c r="H809" i="1"/>
  <c r="D809" i="1"/>
  <c r="C809" i="1"/>
  <c r="G809" i="1" s="1"/>
  <c r="D808" i="1"/>
  <c r="C808" i="1"/>
  <c r="G808" i="1" s="1"/>
  <c r="D807" i="1"/>
  <c r="C807" i="1"/>
  <c r="D806" i="1"/>
  <c r="C806" i="1"/>
  <c r="G805" i="1"/>
  <c r="D805" i="1"/>
  <c r="C805" i="1"/>
  <c r="H805" i="1" s="1"/>
  <c r="H804" i="1"/>
  <c r="D804" i="1"/>
  <c r="C804" i="1"/>
  <c r="G804" i="1" s="1"/>
  <c r="H803" i="1"/>
  <c r="D803" i="1"/>
  <c r="C803" i="1"/>
  <c r="G803" i="1" s="1"/>
  <c r="H802" i="1"/>
  <c r="G802" i="1"/>
  <c r="D802" i="1"/>
  <c r="C802" i="1"/>
  <c r="H801" i="1"/>
  <c r="D801" i="1"/>
  <c r="C801" i="1"/>
  <c r="G801" i="1" s="1"/>
  <c r="H800" i="1"/>
  <c r="D800" i="1"/>
  <c r="C800" i="1"/>
  <c r="G800" i="1" s="1"/>
  <c r="D799" i="1"/>
  <c r="C799" i="1"/>
  <c r="G799" i="1" s="1"/>
  <c r="D798" i="1"/>
  <c r="C798" i="1"/>
  <c r="D797" i="1"/>
  <c r="C797" i="1"/>
  <c r="G796" i="1"/>
  <c r="D796" i="1"/>
  <c r="C796" i="1"/>
  <c r="H796" i="1" s="1"/>
  <c r="H795" i="1"/>
  <c r="D795" i="1"/>
  <c r="C795" i="1"/>
  <c r="G795" i="1" s="1"/>
  <c r="H794" i="1"/>
  <c r="D794" i="1"/>
  <c r="C794" i="1"/>
  <c r="G794" i="1" s="1"/>
  <c r="H793" i="1"/>
  <c r="G793" i="1"/>
  <c r="D793" i="1"/>
  <c r="C793" i="1"/>
  <c r="H792" i="1"/>
  <c r="D792" i="1"/>
  <c r="C792" i="1"/>
  <c r="G792" i="1" s="1"/>
  <c r="H791" i="1"/>
  <c r="D791" i="1"/>
  <c r="C791" i="1"/>
  <c r="G791" i="1" s="1"/>
  <c r="H790" i="1"/>
  <c r="D790" i="1"/>
  <c r="C790" i="1"/>
  <c r="G790" i="1" s="1"/>
  <c r="D789" i="1"/>
  <c r="C789" i="1"/>
  <c r="D788" i="1"/>
  <c r="C788" i="1"/>
  <c r="G787" i="1"/>
  <c r="D787" i="1"/>
  <c r="C787" i="1"/>
  <c r="H787" i="1" s="1"/>
  <c r="H786" i="1"/>
  <c r="D786" i="1"/>
  <c r="C786" i="1"/>
  <c r="G786" i="1" s="1"/>
  <c r="H785" i="1"/>
  <c r="D785" i="1"/>
  <c r="C785" i="1"/>
  <c r="G785" i="1" s="1"/>
  <c r="H784" i="1"/>
  <c r="G784" i="1"/>
  <c r="D784" i="1"/>
  <c r="C784" i="1"/>
  <c r="D783" i="1"/>
  <c r="C783" i="1"/>
  <c r="G783" i="1" s="1"/>
  <c r="H782" i="1"/>
  <c r="D782" i="1"/>
  <c r="C782" i="1"/>
  <c r="G782" i="1" s="1"/>
  <c r="D781" i="1"/>
  <c r="C781" i="1"/>
  <c r="G781" i="1" s="1"/>
  <c r="D780" i="1"/>
  <c r="C780" i="1"/>
  <c r="D779" i="1"/>
  <c r="C779" i="1"/>
  <c r="G778" i="1"/>
  <c r="D778" i="1"/>
  <c r="C778" i="1"/>
  <c r="H778" i="1" s="1"/>
  <c r="H777" i="1"/>
  <c r="D777" i="1"/>
  <c r="C777" i="1"/>
  <c r="G777" i="1" s="1"/>
  <c r="H776" i="1"/>
  <c r="D776" i="1"/>
  <c r="C776" i="1"/>
  <c r="G776" i="1" s="1"/>
  <c r="H775" i="1"/>
  <c r="G775" i="1"/>
  <c r="D775" i="1"/>
  <c r="C775" i="1"/>
  <c r="D774" i="1"/>
  <c r="C774" i="1"/>
  <c r="G774" i="1" s="1"/>
  <c r="H773" i="1"/>
  <c r="D773" i="1"/>
  <c r="C773" i="1"/>
  <c r="G773" i="1" s="1"/>
  <c r="D772" i="1"/>
  <c r="C772" i="1"/>
  <c r="G772" i="1" s="1"/>
  <c r="D771" i="1"/>
  <c r="C771" i="1"/>
  <c r="D770" i="1"/>
  <c r="C770" i="1"/>
  <c r="G769" i="1"/>
  <c r="D769" i="1"/>
  <c r="C769" i="1"/>
  <c r="H769" i="1" s="1"/>
  <c r="G768" i="1"/>
  <c r="D768" i="1"/>
  <c r="C768" i="1"/>
  <c r="H768" i="1" s="1"/>
  <c r="H767" i="1"/>
  <c r="D767" i="1"/>
  <c r="C767" i="1"/>
  <c r="G767" i="1" s="1"/>
  <c r="G766" i="1"/>
  <c r="D766" i="1"/>
  <c r="C766" i="1"/>
  <c r="H766" i="1" s="1"/>
  <c r="H765" i="1"/>
  <c r="D765" i="1"/>
  <c r="C765" i="1"/>
  <c r="G765" i="1" s="1"/>
  <c r="D764" i="1"/>
  <c r="C764" i="1"/>
  <c r="G764" i="1" s="1"/>
  <c r="G763" i="1"/>
  <c r="D763" i="1"/>
  <c r="C763" i="1"/>
  <c r="H763" i="1" s="1"/>
  <c r="H762" i="1"/>
  <c r="G762" i="1"/>
  <c r="D762" i="1"/>
  <c r="C762" i="1"/>
  <c r="D761" i="1"/>
  <c r="C761" i="1"/>
  <c r="G761" i="1" s="1"/>
  <c r="G760" i="1"/>
  <c r="D760" i="1"/>
  <c r="C760" i="1"/>
  <c r="H760" i="1" s="1"/>
  <c r="G759" i="1"/>
  <c r="D759" i="1"/>
  <c r="C759" i="1"/>
  <c r="H759" i="1" s="1"/>
  <c r="H758" i="1"/>
  <c r="D758" i="1"/>
  <c r="C758" i="1"/>
  <c r="G758" i="1" s="1"/>
  <c r="G757" i="1"/>
  <c r="D757" i="1"/>
  <c r="C757" i="1"/>
  <c r="H757" i="1" s="1"/>
  <c r="H756" i="1"/>
  <c r="D756" i="1"/>
  <c r="C756" i="1"/>
  <c r="G756" i="1" s="1"/>
  <c r="D755" i="1"/>
  <c r="C755" i="1"/>
  <c r="G755" i="1" s="1"/>
  <c r="G754" i="1"/>
  <c r="D754" i="1"/>
  <c r="C754" i="1"/>
  <c r="H754" i="1" s="1"/>
  <c r="H753" i="1"/>
  <c r="G753" i="1"/>
  <c r="D753" i="1"/>
  <c r="C753" i="1"/>
  <c r="D752" i="1"/>
  <c r="C752" i="1"/>
  <c r="G752" i="1" s="1"/>
  <c r="G751" i="1"/>
  <c r="D751" i="1"/>
  <c r="C751" i="1"/>
  <c r="H751" i="1" s="1"/>
  <c r="G750" i="1"/>
  <c r="D750" i="1"/>
  <c r="C750" i="1"/>
  <c r="H750" i="1" s="1"/>
  <c r="H749" i="1"/>
  <c r="D749" i="1"/>
  <c r="C749" i="1"/>
  <c r="G749" i="1" s="1"/>
  <c r="G748" i="1"/>
  <c r="D748" i="1"/>
  <c r="C748" i="1"/>
  <c r="H748" i="1" s="1"/>
  <c r="H747" i="1"/>
  <c r="D747" i="1"/>
  <c r="C747" i="1"/>
  <c r="G747" i="1" s="1"/>
  <c r="D746" i="1"/>
  <c r="C746" i="1"/>
  <c r="G746" i="1" s="1"/>
  <c r="G745" i="1"/>
  <c r="D745" i="1"/>
  <c r="C745" i="1"/>
  <c r="H745" i="1" s="1"/>
  <c r="H744" i="1"/>
  <c r="G744" i="1"/>
  <c r="D744" i="1"/>
  <c r="C744" i="1"/>
  <c r="D743" i="1"/>
  <c r="C743" i="1"/>
  <c r="G743" i="1" s="1"/>
  <c r="G742" i="1"/>
  <c r="D742" i="1"/>
  <c r="C742" i="1"/>
  <c r="H742" i="1" s="1"/>
  <c r="G741" i="1"/>
  <c r="D741" i="1"/>
  <c r="C741" i="1"/>
  <c r="H741" i="1" s="1"/>
  <c r="H740" i="1"/>
  <c r="D740" i="1"/>
  <c r="C740" i="1"/>
  <c r="G740" i="1" s="1"/>
  <c r="G739" i="1"/>
  <c r="D739" i="1"/>
  <c r="C739" i="1"/>
  <c r="H739" i="1" s="1"/>
  <c r="H738" i="1"/>
  <c r="D738" i="1"/>
  <c r="C738" i="1"/>
  <c r="G738" i="1" s="1"/>
  <c r="D737" i="1"/>
  <c r="C737" i="1"/>
  <c r="G737" i="1" s="1"/>
  <c r="G736" i="1"/>
  <c r="D736" i="1"/>
  <c r="C736" i="1"/>
  <c r="H736" i="1" s="1"/>
  <c r="H735" i="1"/>
  <c r="G735" i="1"/>
  <c r="D735" i="1"/>
  <c r="C735" i="1"/>
  <c r="D734" i="1"/>
  <c r="C734" i="1"/>
  <c r="G734" i="1" s="1"/>
  <c r="G733" i="1"/>
  <c r="D733" i="1"/>
  <c r="C733" i="1"/>
  <c r="H733" i="1" s="1"/>
  <c r="G732" i="1"/>
  <c r="D732" i="1"/>
  <c r="C732" i="1"/>
  <c r="H732" i="1" s="1"/>
  <c r="H731" i="1"/>
  <c r="D731" i="1"/>
  <c r="C731" i="1"/>
  <c r="G731" i="1" s="1"/>
  <c r="G730" i="1"/>
  <c r="D730" i="1"/>
  <c r="C730" i="1"/>
  <c r="H730" i="1" s="1"/>
  <c r="H729" i="1"/>
  <c r="D729" i="1"/>
  <c r="C729" i="1"/>
  <c r="G729" i="1" s="1"/>
  <c r="D728" i="1"/>
  <c r="C728" i="1"/>
  <c r="G728" i="1" s="1"/>
  <c r="G727" i="1"/>
  <c r="D727" i="1"/>
  <c r="C727" i="1"/>
  <c r="H727" i="1" s="1"/>
  <c r="H726" i="1"/>
  <c r="G726" i="1"/>
  <c r="D726" i="1"/>
  <c r="C726" i="1"/>
  <c r="D725" i="1"/>
  <c r="C725" i="1"/>
  <c r="G725" i="1" s="1"/>
  <c r="G724" i="1"/>
  <c r="D724" i="1"/>
  <c r="C724" i="1"/>
  <c r="H724" i="1" s="1"/>
  <c r="G723" i="1"/>
  <c r="D723" i="1"/>
  <c r="C723" i="1"/>
  <c r="H723" i="1" s="1"/>
  <c r="H722" i="1"/>
  <c r="D722" i="1"/>
  <c r="C722" i="1"/>
  <c r="G722" i="1" s="1"/>
  <c r="G721" i="1"/>
  <c r="D721" i="1"/>
  <c r="C721" i="1"/>
  <c r="H721" i="1" s="1"/>
  <c r="H720" i="1"/>
  <c r="D720" i="1"/>
  <c r="C720" i="1"/>
  <c r="G720" i="1" s="1"/>
  <c r="D719" i="1"/>
  <c r="C719" i="1"/>
  <c r="G719" i="1" s="1"/>
  <c r="G718" i="1"/>
  <c r="D718" i="1"/>
  <c r="C718" i="1"/>
  <c r="H718" i="1" s="1"/>
  <c r="H717" i="1"/>
  <c r="G717" i="1"/>
  <c r="D717" i="1"/>
  <c r="C717" i="1"/>
  <c r="D716" i="1"/>
  <c r="C716" i="1"/>
  <c r="G716" i="1" s="1"/>
  <c r="G715" i="1"/>
  <c r="D715" i="1"/>
  <c r="C715" i="1"/>
  <c r="H715" i="1" s="1"/>
  <c r="G714" i="1"/>
  <c r="D714" i="1"/>
  <c r="C714" i="1"/>
  <c r="H714" i="1" s="1"/>
  <c r="H713" i="1"/>
  <c r="D713" i="1"/>
  <c r="C713" i="1"/>
  <c r="G713" i="1" s="1"/>
  <c r="G712" i="1"/>
  <c r="D712" i="1"/>
  <c r="C712" i="1"/>
  <c r="H712" i="1" s="1"/>
  <c r="H711" i="1"/>
  <c r="D711" i="1"/>
  <c r="C711" i="1"/>
  <c r="G711" i="1" s="1"/>
  <c r="D710" i="1"/>
  <c r="C710" i="1"/>
  <c r="G710" i="1" s="1"/>
  <c r="G709" i="1"/>
  <c r="D709" i="1"/>
  <c r="C709" i="1"/>
  <c r="H709" i="1" s="1"/>
  <c r="H708" i="1"/>
  <c r="G708" i="1"/>
  <c r="D708" i="1"/>
  <c r="C708" i="1"/>
  <c r="D707" i="1"/>
  <c r="C707" i="1"/>
  <c r="G707" i="1" s="1"/>
  <c r="G706" i="1"/>
  <c r="D706" i="1"/>
  <c r="C706" i="1"/>
  <c r="H706" i="1" s="1"/>
  <c r="G705" i="1"/>
  <c r="D705" i="1"/>
  <c r="C705" i="1"/>
  <c r="H705" i="1" s="1"/>
  <c r="H704" i="1"/>
  <c r="D704" i="1"/>
  <c r="C704" i="1"/>
  <c r="G704" i="1" s="1"/>
  <c r="G703" i="1"/>
  <c r="D703" i="1"/>
  <c r="C703" i="1"/>
  <c r="H703" i="1" s="1"/>
  <c r="H702" i="1"/>
  <c r="D702" i="1"/>
  <c r="C702" i="1"/>
  <c r="G702" i="1" s="1"/>
  <c r="D701" i="1"/>
  <c r="C701" i="1"/>
  <c r="G701" i="1" s="1"/>
  <c r="G700" i="1"/>
  <c r="D700" i="1"/>
  <c r="C700" i="1"/>
  <c r="H700" i="1" s="1"/>
  <c r="H699" i="1"/>
  <c r="G699" i="1"/>
  <c r="D699" i="1"/>
  <c r="C699" i="1"/>
  <c r="D698" i="1"/>
  <c r="C698" i="1"/>
  <c r="G698" i="1" s="1"/>
  <c r="G697" i="1"/>
  <c r="D697" i="1"/>
  <c r="C697" i="1"/>
  <c r="H697" i="1" s="1"/>
  <c r="G696" i="1"/>
  <c r="D696" i="1"/>
  <c r="C696" i="1"/>
  <c r="H696" i="1" s="1"/>
  <c r="H695" i="1"/>
  <c r="D695" i="1"/>
  <c r="C695" i="1"/>
  <c r="G695" i="1" s="1"/>
  <c r="G694" i="1"/>
  <c r="D694" i="1"/>
  <c r="C694" i="1"/>
  <c r="H694" i="1" s="1"/>
  <c r="H693" i="1"/>
  <c r="D693" i="1"/>
  <c r="C693" i="1"/>
  <c r="G693" i="1" s="1"/>
  <c r="D692" i="1"/>
  <c r="C692" i="1"/>
  <c r="G691" i="1"/>
  <c r="D691" i="1"/>
  <c r="C691" i="1"/>
  <c r="H691" i="1" s="1"/>
  <c r="H690" i="1"/>
  <c r="G690" i="1"/>
  <c r="D690" i="1"/>
  <c r="C690" i="1"/>
  <c r="D689" i="1"/>
  <c r="C689" i="1"/>
  <c r="G689" i="1" s="1"/>
  <c r="G688" i="1"/>
  <c r="D688" i="1"/>
  <c r="C688" i="1"/>
  <c r="H688" i="1" s="1"/>
  <c r="G687" i="1"/>
  <c r="D687" i="1"/>
  <c r="C687" i="1"/>
  <c r="H687" i="1" s="1"/>
  <c r="H686" i="1"/>
  <c r="D686" i="1"/>
  <c r="C686" i="1"/>
  <c r="G686" i="1" s="1"/>
  <c r="G685" i="1"/>
  <c r="D685" i="1"/>
  <c r="C685" i="1"/>
  <c r="H685" i="1" s="1"/>
  <c r="H684" i="1"/>
  <c r="D684" i="1"/>
  <c r="C684" i="1"/>
  <c r="G684" i="1" s="1"/>
  <c r="D683" i="1"/>
  <c r="C683" i="1"/>
  <c r="G683" i="1" s="1"/>
  <c r="G682" i="1"/>
  <c r="D682" i="1"/>
  <c r="C682" i="1"/>
  <c r="H682" i="1" s="1"/>
  <c r="H681" i="1"/>
  <c r="G681" i="1"/>
  <c r="D681" i="1"/>
  <c r="C681" i="1"/>
  <c r="D680" i="1"/>
  <c r="C680" i="1"/>
  <c r="G680" i="1" s="1"/>
  <c r="G679" i="1"/>
  <c r="D679" i="1"/>
  <c r="C679" i="1"/>
  <c r="H679" i="1" s="1"/>
  <c r="G678" i="1"/>
  <c r="D678" i="1"/>
  <c r="C678" i="1"/>
  <c r="H678" i="1" s="1"/>
  <c r="H677" i="1"/>
  <c r="D677" i="1"/>
  <c r="C677" i="1"/>
  <c r="G677" i="1" s="1"/>
  <c r="G676" i="1"/>
  <c r="D676" i="1"/>
  <c r="C676" i="1"/>
  <c r="H676" i="1" s="1"/>
  <c r="H675" i="1"/>
  <c r="D675" i="1"/>
  <c r="C675" i="1"/>
  <c r="G675" i="1" s="1"/>
  <c r="D674" i="1"/>
  <c r="C674" i="1"/>
  <c r="G673" i="1"/>
  <c r="D673" i="1"/>
  <c r="C673" i="1"/>
  <c r="H673" i="1" s="1"/>
  <c r="H672" i="1"/>
  <c r="G672" i="1"/>
  <c r="D672" i="1"/>
  <c r="C672" i="1"/>
  <c r="D671" i="1"/>
  <c r="C671" i="1"/>
  <c r="G671" i="1" s="1"/>
  <c r="G670" i="1"/>
  <c r="D670" i="1"/>
  <c r="C670" i="1"/>
  <c r="H670" i="1" s="1"/>
  <c r="G669" i="1"/>
  <c r="D669" i="1"/>
  <c r="C669" i="1"/>
  <c r="H669" i="1" s="1"/>
  <c r="H668" i="1"/>
  <c r="D668" i="1"/>
  <c r="C668" i="1"/>
  <c r="G668" i="1" s="1"/>
  <c r="G667" i="1"/>
  <c r="D667" i="1"/>
  <c r="C667" i="1"/>
  <c r="H667" i="1" s="1"/>
  <c r="D666" i="1"/>
  <c r="C666" i="1"/>
  <c r="G666" i="1" s="1"/>
  <c r="D665" i="1"/>
  <c r="C665" i="1"/>
  <c r="G665" i="1" s="1"/>
  <c r="G664" i="1"/>
  <c r="D664" i="1"/>
  <c r="C664" i="1"/>
  <c r="H664" i="1" s="1"/>
  <c r="H663" i="1"/>
  <c r="G663" i="1"/>
  <c r="D663" i="1"/>
  <c r="C663" i="1"/>
  <c r="D662" i="1"/>
  <c r="C662" i="1"/>
  <c r="G662" i="1" s="1"/>
  <c r="D661" i="1"/>
  <c r="G661" i="1" s="1"/>
  <c r="C661" i="1"/>
  <c r="G660" i="1"/>
  <c r="D660" i="1"/>
  <c r="C660" i="1"/>
  <c r="H660" i="1" s="1"/>
  <c r="H659" i="1"/>
  <c r="D659" i="1"/>
  <c r="C659" i="1"/>
  <c r="G659" i="1" s="1"/>
  <c r="G658" i="1"/>
  <c r="D658" i="1"/>
  <c r="C658" i="1"/>
  <c r="H658" i="1" s="1"/>
  <c r="H657" i="1"/>
  <c r="D657" i="1"/>
  <c r="C657" i="1"/>
  <c r="G657" i="1" s="1"/>
  <c r="D656" i="1"/>
  <c r="C656" i="1"/>
  <c r="G655" i="1"/>
  <c r="D655" i="1"/>
  <c r="C655" i="1"/>
  <c r="H655" i="1" s="1"/>
  <c r="H654" i="1"/>
  <c r="G654" i="1"/>
  <c r="D654" i="1"/>
  <c r="C654" i="1"/>
  <c r="D653" i="1"/>
  <c r="C653" i="1"/>
  <c r="D652" i="1"/>
  <c r="G652" i="1" s="1"/>
  <c r="C652" i="1"/>
  <c r="G651" i="1"/>
  <c r="D651" i="1"/>
  <c r="C651" i="1"/>
  <c r="H651" i="1" s="1"/>
  <c r="H650" i="1"/>
  <c r="D650" i="1"/>
  <c r="C650" i="1"/>
  <c r="G649" i="1"/>
  <c r="D649" i="1"/>
  <c r="C649" i="1"/>
  <c r="H649" i="1" s="1"/>
  <c r="H648" i="1"/>
  <c r="D648" i="1"/>
  <c r="C648" i="1"/>
  <c r="G648" i="1" s="1"/>
  <c r="D647" i="1"/>
  <c r="C647" i="1"/>
  <c r="G647" i="1" s="1"/>
  <c r="G646" i="1"/>
  <c r="D646" i="1"/>
  <c r="C646" i="1"/>
  <c r="H646" i="1" s="1"/>
  <c r="H645" i="1"/>
  <c r="G645" i="1"/>
  <c r="D645" i="1"/>
  <c r="C645" i="1"/>
  <c r="D641" i="1"/>
  <c r="C641" i="1"/>
  <c r="H636" i="1"/>
  <c r="G636" i="1"/>
  <c r="D636" i="1"/>
  <c r="C636" i="1"/>
  <c r="H635" i="1"/>
  <c r="D635" i="1"/>
  <c r="C635" i="1"/>
  <c r="G635" i="1" s="1"/>
  <c r="D632" i="1"/>
  <c r="H632" i="1" s="1"/>
  <c r="C632" i="1"/>
  <c r="D631" i="1"/>
  <c r="G631" i="1" s="1"/>
  <c r="C631" i="1"/>
  <c r="H630" i="1"/>
  <c r="G630" i="1"/>
  <c r="D630" i="1"/>
  <c r="C630" i="1"/>
  <c r="H629" i="1"/>
  <c r="D629" i="1"/>
  <c r="C629" i="1"/>
  <c r="G629" i="1" s="1"/>
  <c r="G628" i="1"/>
  <c r="D628" i="1"/>
  <c r="C628" i="1"/>
  <c r="H627" i="1"/>
  <c r="D627" i="1"/>
  <c r="C627" i="1"/>
  <c r="G627" i="1" s="1"/>
  <c r="D626" i="1"/>
  <c r="C626" i="1"/>
  <c r="G626" i="1" s="1"/>
  <c r="D625" i="1"/>
  <c r="G625" i="1" s="1"/>
  <c r="C625" i="1"/>
  <c r="H625" i="1" s="1"/>
  <c r="D624" i="1"/>
  <c r="C624" i="1"/>
  <c r="H624" i="1" s="1"/>
  <c r="D623" i="1"/>
  <c r="H623" i="1" s="1"/>
  <c r="C623" i="1"/>
  <c r="D622" i="1"/>
  <c r="G622" i="1" s="1"/>
  <c r="C622" i="1"/>
  <c r="H621" i="1"/>
  <c r="G621" i="1"/>
  <c r="D621" i="1"/>
  <c r="C621" i="1"/>
  <c r="H620" i="1"/>
  <c r="D620" i="1"/>
  <c r="C620" i="1"/>
  <c r="G620" i="1" s="1"/>
  <c r="G619" i="1"/>
  <c r="D619" i="1"/>
  <c r="C619" i="1"/>
  <c r="D618" i="1"/>
  <c r="C618" i="1"/>
  <c r="D617" i="1"/>
  <c r="C617" i="1"/>
  <c r="D616" i="1"/>
  <c r="G616" i="1" s="1"/>
  <c r="C616" i="1"/>
  <c r="H616" i="1" s="1"/>
  <c r="D615" i="1"/>
  <c r="C615" i="1"/>
  <c r="G615" i="1" s="1"/>
  <c r="D614" i="1"/>
  <c r="H614" i="1" s="1"/>
  <c r="C614" i="1"/>
  <c r="D613" i="1"/>
  <c r="G613" i="1" s="1"/>
  <c r="C613" i="1"/>
  <c r="H612" i="1"/>
  <c r="G612" i="1"/>
  <c r="D612" i="1"/>
  <c r="C612" i="1"/>
  <c r="H611" i="1"/>
  <c r="D611" i="1"/>
  <c r="C611" i="1"/>
  <c r="G611" i="1" s="1"/>
  <c r="G610" i="1"/>
  <c r="D610" i="1"/>
  <c r="C610" i="1"/>
  <c r="D609" i="1"/>
  <c r="C609" i="1"/>
  <c r="G609" i="1" s="1"/>
  <c r="D608" i="1"/>
  <c r="C608" i="1"/>
  <c r="G608" i="1" s="1"/>
  <c r="D607" i="1"/>
  <c r="G607" i="1" s="1"/>
  <c r="C607" i="1"/>
  <c r="H607" i="1" s="1"/>
  <c r="D606" i="1"/>
  <c r="C606" i="1"/>
  <c r="H606" i="1" s="1"/>
  <c r="D605" i="1"/>
  <c r="H605" i="1" s="1"/>
  <c r="C605" i="1"/>
  <c r="D604" i="1"/>
  <c r="G604" i="1" s="1"/>
  <c r="C604" i="1"/>
  <c r="H603" i="1"/>
  <c r="G603" i="1"/>
  <c r="D603" i="1"/>
  <c r="C603" i="1"/>
  <c r="H602" i="1"/>
  <c r="D602" i="1"/>
  <c r="C602" i="1"/>
  <c r="G602" i="1" s="1"/>
  <c r="G601" i="1"/>
  <c r="D601" i="1"/>
  <c r="C601" i="1"/>
  <c r="D600" i="1"/>
  <c r="C600" i="1"/>
  <c r="G600" i="1" s="1"/>
  <c r="D599" i="1"/>
  <c r="C599" i="1"/>
  <c r="D598" i="1"/>
  <c r="G598" i="1" s="1"/>
  <c r="C598" i="1"/>
  <c r="H598" i="1" s="1"/>
  <c r="D597" i="1"/>
  <c r="C597" i="1"/>
  <c r="G597" i="1" s="1"/>
  <c r="D596" i="1"/>
  <c r="H596" i="1" s="1"/>
  <c r="C596" i="1"/>
  <c r="D595" i="1"/>
  <c r="G595" i="1" s="1"/>
  <c r="C595" i="1"/>
  <c r="H594" i="1"/>
  <c r="G594" i="1"/>
  <c r="D594" i="1"/>
  <c r="C594" i="1"/>
  <c r="H593" i="1"/>
  <c r="D593" i="1"/>
  <c r="C593" i="1"/>
  <c r="G593" i="1" s="1"/>
  <c r="G592" i="1"/>
  <c r="D592" i="1"/>
  <c r="C592" i="1"/>
  <c r="D591" i="1"/>
  <c r="D590" i="1"/>
  <c r="C590" i="1"/>
  <c r="D589" i="1"/>
  <c r="G589" i="1" s="1"/>
  <c r="C589" i="1"/>
  <c r="H589" i="1" s="1"/>
  <c r="D588" i="1"/>
  <c r="C588" i="1"/>
  <c r="H588" i="1" s="1"/>
  <c r="D587" i="1"/>
  <c r="H587" i="1" s="1"/>
  <c r="C587" i="1"/>
  <c r="D586" i="1"/>
  <c r="G586" i="1" s="1"/>
  <c r="C586" i="1"/>
  <c r="H585" i="1"/>
  <c r="G585" i="1"/>
  <c r="D585" i="1"/>
  <c r="C585" i="1"/>
  <c r="H584" i="1"/>
  <c r="D584" i="1"/>
  <c r="C584" i="1"/>
  <c r="G584" i="1" s="1"/>
  <c r="G583" i="1"/>
  <c r="D583" i="1"/>
  <c r="C583" i="1"/>
  <c r="H582" i="1"/>
  <c r="D582" i="1"/>
  <c r="C582" i="1"/>
  <c r="G582" i="1" s="1"/>
  <c r="D581" i="1"/>
  <c r="C581" i="1"/>
  <c r="D580" i="1"/>
  <c r="G580" i="1" s="1"/>
  <c r="C580" i="1"/>
  <c r="H580" i="1" s="1"/>
  <c r="D579" i="1"/>
  <c r="C579" i="1"/>
  <c r="G579" i="1" s="1"/>
  <c r="D578" i="1"/>
  <c r="H578" i="1" s="1"/>
  <c r="C578" i="1"/>
  <c r="D577" i="1"/>
  <c r="G577" i="1" s="1"/>
  <c r="C577" i="1"/>
  <c r="H576" i="1"/>
  <c r="G576" i="1"/>
  <c r="D576" i="1"/>
  <c r="C576" i="1"/>
  <c r="H575" i="1"/>
  <c r="D575" i="1"/>
  <c r="C575" i="1"/>
  <c r="G575" i="1" s="1"/>
  <c r="G574" i="1"/>
  <c r="D574" i="1"/>
  <c r="C574" i="1"/>
  <c r="H573" i="1"/>
  <c r="D573" i="1"/>
  <c r="C573" i="1"/>
  <c r="G573" i="1" s="1"/>
  <c r="D572" i="1"/>
  <c r="C572" i="1"/>
  <c r="D571" i="1"/>
  <c r="G571" i="1" s="1"/>
  <c r="C571" i="1"/>
  <c r="H571" i="1" s="1"/>
  <c r="D570" i="1"/>
  <c r="C570" i="1"/>
  <c r="H570" i="1" s="1"/>
  <c r="D569" i="1"/>
  <c r="H569" i="1" s="1"/>
  <c r="C569" i="1"/>
  <c r="D568" i="1"/>
  <c r="G568" i="1" s="1"/>
  <c r="C568" i="1"/>
  <c r="H567" i="1"/>
  <c r="G567" i="1"/>
  <c r="D567" i="1"/>
  <c r="C567" i="1"/>
  <c r="H566" i="1"/>
  <c r="D566" i="1"/>
  <c r="C566" i="1"/>
  <c r="G566" i="1" s="1"/>
  <c r="G565" i="1"/>
  <c r="D565" i="1"/>
  <c r="C565" i="1"/>
  <c r="D564" i="1"/>
  <c r="C564" i="1"/>
  <c r="D563" i="1"/>
  <c r="C563" i="1"/>
  <c r="D562" i="1"/>
  <c r="G562" i="1" s="1"/>
  <c r="C562" i="1"/>
  <c r="H562" i="1" s="1"/>
  <c r="D561" i="1"/>
  <c r="C561" i="1"/>
  <c r="G561" i="1" s="1"/>
  <c r="D560" i="1"/>
  <c r="H560" i="1" s="1"/>
  <c r="C560" i="1"/>
  <c r="D559" i="1"/>
  <c r="G559" i="1" s="1"/>
  <c r="C559" i="1"/>
  <c r="H558" i="1"/>
  <c r="G558" i="1"/>
  <c r="D558" i="1"/>
  <c r="C558" i="1"/>
  <c r="D557" i="1"/>
  <c r="C557" i="1"/>
  <c r="G557" i="1" s="1"/>
  <c r="G556" i="1"/>
  <c r="D556" i="1"/>
  <c r="C556" i="1"/>
  <c r="D555" i="1"/>
  <c r="C555" i="1"/>
  <c r="D554" i="1"/>
  <c r="C554" i="1"/>
  <c r="D553" i="1"/>
  <c r="G553" i="1" s="1"/>
  <c r="C553" i="1"/>
  <c r="H553" i="1" s="1"/>
  <c r="D552" i="1"/>
  <c r="C552" i="1"/>
  <c r="H552" i="1" s="1"/>
  <c r="D551" i="1"/>
  <c r="H551" i="1" s="1"/>
  <c r="C551" i="1"/>
  <c r="D550" i="1"/>
  <c r="G550" i="1" s="1"/>
  <c r="C550" i="1"/>
  <c r="H549" i="1"/>
  <c r="G549" i="1"/>
  <c r="D549" i="1"/>
  <c r="C549" i="1"/>
  <c r="H548" i="1"/>
  <c r="D548" i="1"/>
  <c r="C548" i="1"/>
  <c r="G548" i="1" s="1"/>
  <c r="G547" i="1"/>
  <c r="D547" i="1"/>
  <c r="C547" i="1"/>
  <c r="D546" i="1"/>
  <c r="C546" i="1"/>
  <c r="G546" i="1" s="1"/>
  <c r="D545" i="1"/>
  <c r="C545" i="1"/>
  <c r="D544" i="1"/>
  <c r="G544" i="1" s="1"/>
  <c r="C544" i="1"/>
  <c r="H544" i="1" s="1"/>
  <c r="D543" i="1"/>
  <c r="C543" i="1"/>
  <c r="G543" i="1" s="1"/>
  <c r="H542" i="1"/>
  <c r="D542" i="1"/>
  <c r="C542" i="1"/>
  <c r="D541" i="1"/>
  <c r="G541" i="1" s="1"/>
  <c r="C541" i="1"/>
  <c r="H540" i="1"/>
  <c r="G540" i="1"/>
  <c r="D540" i="1"/>
  <c r="C540" i="1"/>
  <c r="D539" i="1"/>
  <c r="C539" i="1"/>
  <c r="G539" i="1" s="1"/>
  <c r="G538" i="1"/>
  <c r="D538" i="1"/>
  <c r="C538" i="1"/>
  <c r="D537" i="1"/>
  <c r="C537" i="1"/>
  <c r="G537" i="1" s="1"/>
  <c r="D536" i="1"/>
  <c r="C536" i="1"/>
  <c r="D535" i="1"/>
  <c r="G535" i="1" s="1"/>
  <c r="C535" i="1"/>
  <c r="H535" i="1" s="1"/>
  <c r="D534" i="1"/>
  <c r="C534" i="1"/>
  <c r="H534" i="1" s="1"/>
  <c r="H533" i="1"/>
  <c r="D533" i="1"/>
  <c r="C533" i="1"/>
  <c r="D532" i="1"/>
  <c r="G532" i="1" s="1"/>
  <c r="C532" i="1"/>
  <c r="H531" i="1"/>
  <c r="G531" i="1"/>
  <c r="D531" i="1"/>
  <c r="C531" i="1"/>
  <c r="D530" i="1"/>
  <c r="C530" i="1"/>
  <c r="G530" i="1" s="1"/>
  <c r="H528" i="1"/>
  <c r="D528" i="1"/>
  <c r="C528" i="1"/>
  <c r="G528" i="1" s="1"/>
  <c r="D527" i="1"/>
  <c r="C527" i="1"/>
  <c r="H527" i="1" s="1"/>
  <c r="D526" i="1"/>
  <c r="G526" i="1" s="1"/>
  <c r="C526" i="1"/>
  <c r="D525" i="1"/>
  <c r="C525" i="1"/>
  <c r="H525" i="1" s="1"/>
  <c r="H524" i="1"/>
  <c r="D524" i="1"/>
  <c r="C524" i="1"/>
  <c r="G524" i="1" s="1"/>
  <c r="G523" i="1"/>
  <c r="D523" i="1"/>
  <c r="H523" i="1" s="1"/>
  <c r="C523" i="1"/>
  <c r="G522" i="1"/>
  <c r="D522" i="1"/>
  <c r="C522" i="1"/>
  <c r="H522" i="1" s="1"/>
  <c r="D521" i="1"/>
  <c r="C521" i="1"/>
  <c r="G521" i="1" s="1"/>
  <c r="G520" i="1"/>
  <c r="D520" i="1"/>
  <c r="H520" i="1" s="1"/>
  <c r="C520" i="1"/>
  <c r="D519" i="1"/>
  <c r="C519" i="1"/>
  <c r="H519" i="1" s="1"/>
  <c r="H518" i="1"/>
  <c r="D518" i="1"/>
  <c r="C518" i="1"/>
  <c r="G518" i="1" s="1"/>
  <c r="D517" i="1"/>
  <c r="H517" i="1" s="1"/>
  <c r="C517" i="1"/>
  <c r="G516" i="1"/>
  <c r="D516" i="1"/>
  <c r="C516" i="1"/>
  <c r="H516" i="1" s="1"/>
  <c r="D515" i="1"/>
  <c r="C515" i="1"/>
  <c r="G515" i="1" s="1"/>
  <c r="D514" i="1"/>
  <c r="C514" i="1"/>
  <c r="D513" i="1"/>
  <c r="C513" i="1"/>
  <c r="H513" i="1" s="1"/>
  <c r="H512" i="1"/>
  <c r="D512" i="1"/>
  <c r="C512" i="1"/>
  <c r="G512" i="1" s="1"/>
  <c r="G511" i="1"/>
  <c r="D511" i="1"/>
  <c r="H511" i="1" s="1"/>
  <c r="C511" i="1"/>
  <c r="G510" i="1"/>
  <c r="D510" i="1"/>
  <c r="C510" i="1"/>
  <c r="H510" i="1" s="1"/>
  <c r="D509" i="1"/>
  <c r="C509" i="1"/>
  <c r="G509" i="1" s="1"/>
  <c r="G508" i="1"/>
  <c r="D508" i="1"/>
  <c r="H508" i="1" s="1"/>
  <c r="C508" i="1"/>
  <c r="D507" i="1"/>
  <c r="C507" i="1"/>
  <c r="H507" i="1" s="1"/>
  <c r="H506" i="1"/>
  <c r="D506" i="1"/>
  <c r="C506" i="1"/>
  <c r="G506" i="1" s="1"/>
  <c r="D505" i="1"/>
  <c r="H505" i="1" s="1"/>
  <c r="C505" i="1"/>
  <c r="G504" i="1"/>
  <c r="D504" i="1"/>
  <c r="C504" i="1"/>
  <c r="H504" i="1" s="1"/>
  <c r="D503" i="1"/>
  <c r="C503" i="1"/>
  <c r="G503" i="1" s="1"/>
  <c r="D502" i="1"/>
  <c r="C502" i="1"/>
  <c r="D501" i="1"/>
  <c r="C501" i="1"/>
  <c r="H501" i="1" s="1"/>
  <c r="H500" i="1"/>
  <c r="D500" i="1"/>
  <c r="C500" i="1"/>
  <c r="G500" i="1" s="1"/>
  <c r="D499" i="1"/>
  <c r="H499" i="1" s="1"/>
  <c r="C499" i="1"/>
  <c r="G498" i="1"/>
  <c r="D498" i="1"/>
  <c r="C498" i="1"/>
  <c r="H498" i="1" s="1"/>
  <c r="D497" i="1"/>
  <c r="C497" i="1"/>
  <c r="G497" i="1" s="1"/>
  <c r="G496" i="1"/>
  <c r="D496" i="1"/>
  <c r="H496" i="1" s="1"/>
  <c r="C496" i="1"/>
  <c r="D495" i="1"/>
  <c r="C495" i="1"/>
  <c r="H495" i="1" s="1"/>
  <c r="H494" i="1"/>
  <c r="D494" i="1"/>
  <c r="C494" i="1"/>
  <c r="G494" i="1" s="1"/>
  <c r="D493" i="1"/>
  <c r="H493" i="1" s="1"/>
  <c r="C493" i="1"/>
  <c r="G492" i="1"/>
  <c r="D492" i="1"/>
  <c r="C492" i="1"/>
  <c r="H492" i="1" s="1"/>
  <c r="D491" i="1"/>
  <c r="C491" i="1"/>
  <c r="G491" i="1" s="1"/>
  <c r="D490" i="1"/>
  <c r="C490" i="1"/>
  <c r="D489" i="1"/>
  <c r="C489" i="1"/>
  <c r="H489" i="1" s="1"/>
  <c r="H488" i="1"/>
  <c r="D488" i="1"/>
  <c r="C488" i="1"/>
  <c r="G488" i="1" s="1"/>
  <c r="D487" i="1"/>
  <c r="H487" i="1" s="1"/>
  <c r="C487" i="1"/>
  <c r="G486" i="1"/>
  <c r="D486" i="1"/>
  <c r="C486" i="1"/>
  <c r="H486" i="1" s="1"/>
  <c r="D485" i="1"/>
  <c r="C485" i="1"/>
  <c r="G485" i="1" s="1"/>
  <c r="H484" i="1"/>
  <c r="G484" i="1"/>
  <c r="D484" i="1"/>
  <c r="C484" i="1"/>
  <c r="D483" i="1"/>
  <c r="C483" i="1"/>
  <c r="H483" i="1" s="1"/>
  <c r="H482" i="1"/>
  <c r="D482" i="1"/>
  <c r="C482" i="1"/>
  <c r="G482" i="1" s="1"/>
  <c r="D481" i="1"/>
  <c r="H481" i="1" s="1"/>
  <c r="C481" i="1"/>
  <c r="D480" i="1"/>
  <c r="C480" i="1"/>
  <c r="H480" i="1" s="1"/>
  <c r="D479" i="1"/>
  <c r="C479" i="1"/>
  <c r="H478" i="1"/>
  <c r="D478" i="1"/>
  <c r="G478" i="1" s="1"/>
  <c r="C478" i="1"/>
  <c r="G477" i="1"/>
  <c r="D477" i="1"/>
  <c r="C477" i="1"/>
  <c r="H477" i="1" s="1"/>
  <c r="D476" i="1"/>
  <c r="C476" i="1"/>
  <c r="G476" i="1" s="1"/>
  <c r="H475" i="1"/>
  <c r="G475" i="1"/>
  <c r="D475" i="1"/>
  <c r="C475" i="1"/>
  <c r="D474" i="1"/>
  <c r="C474" i="1"/>
  <c r="H474" i="1" s="1"/>
  <c r="D473" i="1"/>
  <c r="D472" i="1"/>
  <c r="H472" i="1" s="1"/>
  <c r="C472" i="1"/>
  <c r="G471" i="1"/>
  <c r="D471" i="1"/>
  <c r="C471" i="1"/>
  <c r="H471" i="1" s="1"/>
  <c r="D470" i="1"/>
  <c r="C470" i="1"/>
  <c r="G470" i="1" s="1"/>
  <c r="D469" i="1"/>
  <c r="H469" i="1" s="1"/>
  <c r="C469" i="1"/>
  <c r="G468" i="1"/>
  <c r="D468" i="1"/>
  <c r="C468" i="1"/>
  <c r="H468" i="1" s="1"/>
  <c r="D467" i="1"/>
  <c r="C467" i="1"/>
  <c r="G467" i="1" s="1"/>
  <c r="H466" i="1"/>
  <c r="G466" i="1"/>
  <c r="D466" i="1"/>
  <c r="C466" i="1"/>
  <c r="D465" i="1"/>
  <c r="C465" i="1"/>
  <c r="H465" i="1" s="1"/>
  <c r="H464" i="1"/>
  <c r="D464" i="1"/>
  <c r="C464" i="1"/>
  <c r="G464" i="1" s="1"/>
  <c r="D463" i="1"/>
  <c r="H463" i="1" s="1"/>
  <c r="C463" i="1"/>
  <c r="D462" i="1"/>
  <c r="C462" i="1"/>
  <c r="H462" i="1" s="1"/>
  <c r="D461" i="1"/>
  <c r="C461" i="1"/>
  <c r="H460" i="1"/>
  <c r="D460" i="1"/>
  <c r="G460" i="1" s="1"/>
  <c r="C460" i="1"/>
  <c r="G459" i="1"/>
  <c r="D459" i="1"/>
  <c r="C459" i="1"/>
  <c r="H459" i="1" s="1"/>
  <c r="D458" i="1"/>
  <c r="C458" i="1"/>
  <c r="G458" i="1" s="1"/>
  <c r="H457" i="1"/>
  <c r="G457" i="1"/>
  <c r="D457" i="1"/>
  <c r="C457" i="1"/>
  <c r="D456" i="1"/>
  <c r="C456" i="1"/>
  <c r="H456" i="1" s="1"/>
  <c r="H455" i="1"/>
  <c r="D455" i="1"/>
  <c r="C455" i="1"/>
  <c r="G455" i="1" s="1"/>
  <c r="D454" i="1"/>
  <c r="H454" i="1" s="1"/>
  <c r="C454" i="1"/>
  <c r="G453" i="1"/>
  <c r="D453" i="1"/>
  <c r="C453" i="1"/>
  <c r="H453" i="1" s="1"/>
  <c r="D452" i="1"/>
  <c r="C452" i="1"/>
  <c r="G452" i="1" s="1"/>
  <c r="D451" i="1"/>
  <c r="H451" i="1" s="1"/>
  <c r="C451" i="1"/>
  <c r="G450" i="1"/>
  <c r="D450" i="1"/>
  <c r="C450" i="1"/>
  <c r="H450" i="1" s="1"/>
  <c r="D449" i="1"/>
  <c r="C449" i="1"/>
  <c r="G449" i="1" s="1"/>
  <c r="H448" i="1"/>
  <c r="G448" i="1"/>
  <c r="D448" i="1"/>
  <c r="C448" i="1"/>
  <c r="D447" i="1"/>
  <c r="C447" i="1"/>
  <c r="H447" i="1" s="1"/>
  <c r="H446" i="1"/>
  <c r="D446" i="1"/>
  <c r="C446" i="1"/>
  <c r="G446" i="1" s="1"/>
  <c r="D445" i="1"/>
  <c r="H445" i="1" s="1"/>
  <c r="C445" i="1"/>
  <c r="D444" i="1"/>
  <c r="C444" i="1"/>
  <c r="H444" i="1" s="1"/>
  <c r="D443" i="1"/>
  <c r="C443" i="1"/>
  <c r="H442" i="1"/>
  <c r="D442" i="1"/>
  <c r="C442" i="1"/>
  <c r="G442" i="1" s="1"/>
  <c r="G441" i="1"/>
  <c r="D441" i="1"/>
  <c r="C441" i="1"/>
  <c r="H441" i="1" s="1"/>
  <c r="D440" i="1"/>
  <c r="C440" i="1"/>
  <c r="G440" i="1" s="1"/>
  <c r="H439" i="1"/>
  <c r="G439" i="1"/>
  <c r="D439" i="1"/>
  <c r="C439" i="1"/>
  <c r="D438" i="1"/>
  <c r="C438" i="1"/>
  <c r="H438" i="1" s="1"/>
  <c r="H437" i="1"/>
  <c r="D437" i="1"/>
  <c r="C437" i="1"/>
  <c r="G437" i="1" s="1"/>
  <c r="D436" i="1"/>
  <c r="C436" i="1"/>
  <c r="G435" i="1"/>
  <c r="D435" i="1"/>
  <c r="C435" i="1"/>
  <c r="H435" i="1" s="1"/>
  <c r="D434" i="1"/>
  <c r="C434" i="1"/>
  <c r="G434" i="1" s="1"/>
  <c r="D433" i="1"/>
  <c r="C433" i="1"/>
  <c r="H433" i="1" s="1"/>
  <c r="G432" i="1"/>
  <c r="D432" i="1"/>
  <c r="C432" i="1"/>
  <c r="H432" i="1" s="1"/>
  <c r="D431" i="1"/>
  <c r="C431" i="1"/>
  <c r="G431" i="1" s="1"/>
  <c r="H430" i="1"/>
  <c r="G430" i="1"/>
  <c r="D430" i="1"/>
  <c r="C430" i="1"/>
  <c r="D429" i="1"/>
  <c r="C429" i="1"/>
  <c r="H429" i="1" s="1"/>
  <c r="H428" i="1"/>
  <c r="D428" i="1"/>
  <c r="C428" i="1"/>
  <c r="G428" i="1" s="1"/>
  <c r="D427" i="1"/>
  <c r="C427" i="1"/>
  <c r="H427" i="1" s="1"/>
  <c r="D426" i="1"/>
  <c r="C426" i="1"/>
  <c r="H426" i="1" s="1"/>
  <c r="D425" i="1"/>
  <c r="D424" i="1"/>
  <c r="G423" i="1"/>
  <c r="D423" i="1"/>
  <c r="C423" i="1"/>
  <c r="H423" i="1" s="1"/>
  <c r="D422" i="1"/>
  <c r="C422" i="1"/>
  <c r="G422" i="1" s="1"/>
  <c r="H421" i="1"/>
  <c r="G421" i="1"/>
  <c r="D421" i="1"/>
  <c r="C421" i="1"/>
  <c r="H416" i="1"/>
  <c r="D416" i="1"/>
  <c r="C416" i="1"/>
  <c r="G416" i="1" s="1"/>
  <c r="G415" i="1"/>
  <c r="D415" i="1"/>
  <c r="H415" i="1" s="1"/>
  <c r="C415" i="1"/>
  <c r="D414" i="1"/>
  <c r="C414" i="1"/>
  <c r="H414" i="1" s="1"/>
  <c r="G411" i="1"/>
  <c r="D411" i="1"/>
  <c r="C411" i="1"/>
  <c r="H411" i="1" s="1"/>
  <c r="D410" i="1"/>
  <c r="C410" i="1"/>
  <c r="G410" i="1" s="1"/>
  <c r="H409" i="1"/>
  <c r="G409" i="1"/>
  <c r="D409" i="1"/>
  <c r="C409" i="1"/>
  <c r="D408" i="1"/>
  <c r="C408" i="1"/>
  <c r="H408" i="1" s="1"/>
  <c r="H407" i="1"/>
  <c r="D407" i="1"/>
  <c r="C407" i="1"/>
  <c r="G407" i="1" s="1"/>
  <c r="D406" i="1"/>
  <c r="C406" i="1"/>
  <c r="G405" i="1"/>
  <c r="D405" i="1"/>
  <c r="C405" i="1"/>
  <c r="H405" i="1" s="1"/>
  <c r="D404" i="1"/>
  <c r="C404" i="1"/>
  <c r="G404" i="1" s="1"/>
  <c r="D403" i="1"/>
  <c r="C403" i="1"/>
  <c r="H403" i="1" s="1"/>
  <c r="D402" i="1"/>
  <c r="G402" i="1" s="1"/>
  <c r="C402" i="1"/>
  <c r="D401" i="1"/>
  <c r="C401" i="1"/>
  <c r="G401" i="1" s="1"/>
  <c r="H400" i="1"/>
  <c r="G400" i="1"/>
  <c r="D400" i="1"/>
  <c r="C400" i="1"/>
  <c r="D399" i="1"/>
  <c r="C399" i="1"/>
  <c r="H399" i="1" s="1"/>
  <c r="H398" i="1"/>
  <c r="D398" i="1"/>
  <c r="C398" i="1"/>
  <c r="G398" i="1" s="1"/>
  <c r="D397" i="1"/>
  <c r="C397" i="1"/>
  <c r="H397" i="1" s="1"/>
  <c r="D396" i="1"/>
  <c r="C396" i="1"/>
  <c r="H396" i="1" s="1"/>
  <c r="D395" i="1"/>
  <c r="C395" i="1"/>
  <c r="H394" i="1"/>
  <c r="D394" i="1"/>
  <c r="C394" i="1"/>
  <c r="G394" i="1" s="1"/>
  <c r="G393" i="1"/>
  <c r="D393" i="1"/>
  <c r="C393" i="1"/>
  <c r="D392" i="1"/>
  <c r="C392" i="1"/>
  <c r="G392" i="1" s="1"/>
  <c r="H391" i="1"/>
  <c r="G391" i="1"/>
  <c r="D391" i="1"/>
  <c r="C391" i="1"/>
  <c r="D390" i="1"/>
  <c r="C390" i="1"/>
  <c r="H390" i="1" s="1"/>
  <c r="H389" i="1"/>
  <c r="D389" i="1"/>
  <c r="C389" i="1"/>
  <c r="G389" i="1" s="1"/>
  <c r="D388" i="1"/>
  <c r="C388" i="1"/>
  <c r="G387" i="1"/>
  <c r="D387" i="1"/>
  <c r="C387" i="1"/>
  <c r="H387" i="1" s="1"/>
  <c r="D386" i="1"/>
  <c r="C386" i="1"/>
  <c r="G386" i="1" s="1"/>
  <c r="D385" i="1"/>
  <c r="C385" i="1"/>
  <c r="H385" i="1" s="1"/>
  <c r="D384" i="1"/>
  <c r="G384" i="1" s="1"/>
  <c r="C384" i="1"/>
  <c r="D383" i="1"/>
  <c r="C383" i="1"/>
  <c r="G383" i="1" s="1"/>
  <c r="H382" i="1"/>
  <c r="G382" i="1"/>
  <c r="D382" i="1"/>
  <c r="C382" i="1"/>
  <c r="D381" i="1"/>
  <c r="C381" i="1"/>
  <c r="H380" i="1"/>
  <c r="D380" i="1"/>
  <c r="C380" i="1"/>
  <c r="G380" i="1" s="1"/>
  <c r="H379" i="1"/>
  <c r="G379" i="1"/>
  <c r="D379" i="1"/>
  <c r="C379" i="1"/>
  <c r="D378" i="1"/>
  <c r="C378" i="1"/>
  <c r="H377" i="1"/>
  <c r="D377" i="1"/>
  <c r="C377" i="1"/>
  <c r="G377" i="1" s="1"/>
  <c r="H376" i="1"/>
  <c r="G376" i="1"/>
  <c r="D376" i="1"/>
  <c r="C376" i="1"/>
  <c r="D375" i="1"/>
  <c r="C375" i="1"/>
  <c r="H374" i="1"/>
  <c r="D374" i="1"/>
  <c r="C374" i="1"/>
  <c r="G374" i="1" s="1"/>
  <c r="H373" i="1"/>
  <c r="G373" i="1"/>
  <c r="D373" i="1"/>
  <c r="C373" i="1"/>
  <c r="D372" i="1"/>
  <c r="C372" i="1"/>
  <c r="H371" i="1"/>
  <c r="D371" i="1"/>
  <c r="C371" i="1"/>
  <c r="G371" i="1" s="1"/>
  <c r="H370" i="1"/>
  <c r="G370" i="1"/>
  <c r="D370" i="1"/>
  <c r="C370" i="1"/>
  <c r="D369" i="1"/>
  <c r="C369" i="1"/>
  <c r="C368" i="1"/>
  <c r="G367" i="1"/>
  <c r="D367" i="1"/>
  <c r="H367" i="1" s="1"/>
  <c r="C367" i="1"/>
  <c r="D366" i="1"/>
  <c r="C366" i="1"/>
  <c r="H366" i="1" s="1"/>
  <c r="H365" i="1"/>
  <c r="G365" i="1"/>
  <c r="D365" i="1"/>
  <c r="C365" i="1"/>
  <c r="G364" i="1"/>
  <c r="D364" i="1"/>
  <c r="H364" i="1" s="1"/>
  <c r="C364" i="1"/>
  <c r="D363" i="1"/>
  <c r="C363" i="1"/>
  <c r="H363" i="1" s="1"/>
  <c r="H362" i="1"/>
  <c r="G362" i="1"/>
  <c r="D362" i="1"/>
  <c r="C362" i="1"/>
  <c r="G361" i="1"/>
  <c r="D361" i="1"/>
  <c r="H361" i="1" s="1"/>
  <c r="C361" i="1"/>
  <c r="D360" i="1"/>
  <c r="C360" i="1"/>
  <c r="H360" i="1" s="1"/>
  <c r="H359" i="1"/>
  <c r="G359" i="1"/>
  <c r="D359" i="1"/>
  <c r="C359" i="1"/>
  <c r="G358" i="1"/>
  <c r="D358" i="1"/>
  <c r="H358" i="1" s="1"/>
  <c r="C358" i="1"/>
  <c r="D357" i="1"/>
  <c r="C357" i="1"/>
  <c r="H357" i="1" s="1"/>
  <c r="H356" i="1"/>
  <c r="G356" i="1"/>
  <c r="D356" i="1"/>
  <c r="C356" i="1"/>
  <c r="D354" i="1"/>
  <c r="C354" i="1"/>
  <c r="H354" i="1" s="1"/>
  <c r="H353" i="1"/>
  <c r="G353" i="1"/>
  <c r="D353" i="1"/>
  <c r="C353" i="1"/>
  <c r="G352" i="1"/>
  <c r="D352" i="1"/>
  <c r="H352" i="1" s="1"/>
  <c r="C352" i="1"/>
  <c r="D351" i="1"/>
  <c r="C351" i="1"/>
  <c r="H351" i="1" s="1"/>
  <c r="H350" i="1"/>
  <c r="G350" i="1"/>
  <c r="D350" i="1"/>
  <c r="C350" i="1"/>
  <c r="G349" i="1"/>
  <c r="D349" i="1"/>
  <c r="H349" i="1" s="1"/>
  <c r="C349" i="1"/>
  <c r="D348" i="1"/>
  <c r="C348" i="1"/>
  <c r="H348" i="1" s="1"/>
  <c r="H347" i="1"/>
  <c r="G347" i="1"/>
  <c r="D347" i="1"/>
  <c r="C347" i="1"/>
  <c r="G346" i="1"/>
  <c r="D346" i="1"/>
  <c r="H346" i="1" s="1"/>
  <c r="C346" i="1"/>
  <c r="D345" i="1"/>
  <c r="C345" i="1"/>
  <c r="H344" i="1"/>
  <c r="G344" i="1"/>
  <c r="D344" i="1"/>
  <c r="C344" i="1"/>
  <c r="G343" i="1"/>
  <c r="D343" i="1"/>
  <c r="H343" i="1" s="1"/>
  <c r="C343" i="1"/>
  <c r="D342" i="1"/>
  <c r="C342" i="1"/>
  <c r="H341" i="1"/>
  <c r="G341" i="1"/>
  <c r="D341" i="1"/>
  <c r="C341" i="1"/>
  <c r="G340" i="1"/>
  <c r="D340" i="1"/>
  <c r="H340" i="1" s="1"/>
  <c r="C340" i="1"/>
  <c r="D339" i="1"/>
  <c r="C339" i="1"/>
  <c r="H338" i="1"/>
  <c r="G338" i="1"/>
  <c r="D338" i="1"/>
  <c r="C338" i="1"/>
  <c r="G337" i="1"/>
  <c r="D337" i="1"/>
  <c r="H337" i="1" s="1"/>
  <c r="C337" i="1"/>
  <c r="D336" i="1"/>
  <c r="C336" i="1"/>
  <c r="H335" i="1"/>
  <c r="G335" i="1"/>
  <c r="D335" i="1"/>
  <c r="C335" i="1"/>
  <c r="G334" i="1"/>
  <c r="D334" i="1"/>
  <c r="H334" i="1" s="1"/>
  <c r="C334" i="1"/>
  <c r="D333" i="1"/>
  <c r="C333" i="1"/>
  <c r="H332" i="1"/>
  <c r="G332" i="1"/>
  <c r="D332" i="1"/>
  <c r="C332" i="1"/>
  <c r="G331" i="1"/>
  <c r="D331" i="1"/>
  <c r="H331" i="1" s="1"/>
  <c r="C331" i="1"/>
  <c r="D330" i="1"/>
  <c r="C330" i="1"/>
  <c r="H329" i="1"/>
  <c r="G329" i="1"/>
  <c r="D329" i="1"/>
  <c r="C329" i="1"/>
  <c r="G328" i="1"/>
  <c r="D328" i="1"/>
  <c r="H328" i="1" s="1"/>
  <c r="C328" i="1"/>
  <c r="D327" i="1"/>
  <c r="C327" i="1"/>
  <c r="H326" i="1"/>
  <c r="G326" i="1"/>
  <c r="D326" i="1"/>
  <c r="C326" i="1"/>
  <c r="G325" i="1"/>
  <c r="D325" i="1"/>
  <c r="H325" i="1" s="1"/>
  <c r="C325" i="1"/>
  <c r="D324" i="1"/>
  <c r="C324" i="1"/>
  <c r="H323" i="1"/>
  <c r="G323" i="1"/>
  <c r="D323" i="1"/>
  <c r="C323" i="1"/>
  <c r="G322" i="1"/>
  <c r="D322" i="1"/>
  <c r="H322" i="1" s="1"/>
  <c r="C322" i="1"/>
  <c r="D321" i="1"/>
  <c r="C321" i="1"/>
  <c r="H320" i="1"/>
  <c r="G320" i="1"/>
  <c r="D320" i="1"/>
  <c r="C320" i="1"/>
  <c r="G319" i="1"/>
  <c r="D319" i="1"/>
  <c r="H319" i="1" s="1"/>
  <c r="C319" i="1"/>
  <c r="D318" i="1"/>
  <c r="C318" i="1"/>
  <c r="H317" i="1"/>
  <c r="G317" i="1"/>
  <c r="D317" i="1"/>
  <c r="C317" i="1"/>
  <c r="G316" i="1"/>
  <c r="D316" i="1"/>
  <c r="H316" i="1" s="1"/>
  <c r="C316" i="1"/>
  <c r="D315" i="1"/>
  <c r="C315" i="1"/>
  <c r="H314" i="1"/>
  <c r="G314" i="1"/>
  <c r="D314" i="1"/>
  <c r="C314" i="1"/>
  <c r="G313" i="1"/>
  <c r="D313" i="1"/>
  <c r="H313" i="1" s="1"/>
  <c r="C313" i="1"/>
  <c r="D312" i="1"/>
  <c r="C312" i="1"/>
  <c r="H311" i="1"/>
  <c r="G311" i="1"/>
  <c r="D311" i="1"/>
  <c r="C311" i="1"/>
  <c r="G310" i="1"/>
  <c r="D310" i="1"/>
  <c r="H310" i="1" s="1"/>
  <c r="C310" i="1"/>
  <c r="D309" i="1"/>
  <c r="C309" i="1"/>
  <c r="H308" i="1"/>
  <c r="G308" i="1"/>
  <c r="D308" i="1"/>
  <c r="C308" i="1"/>
  <c r="G307" i="1"/>
  <c r="D307" i="1"/>
  <c r="H307" i="1" s="1"/>
  <c r="C307" i="1"/>
  <c r="D306" i="1"/>
  <c r="C306" i="1"/>
  <c r="H305" i="1"/>
  <c r="G305" i="1"/>
  <c r="D305" i="1"/>
  <c r="C305" i="1"/>
  <c r="D304" i="1"/>
  <c r="D303" i="1"/>
  <c r="H302" i="1"/>
  <c r="G302" i="1"/>
  <c r="D302" i="1"/>
  <c r="C302" i="1"/>
  <c r="G301" i="1"/>
  <c r="D301" i="1"/>
  <c r="H301" i="1" s="1"/>
  <c r="C301" i="1"/>
  <c r="D300" i="1"/>
  <c r="C300" i="1"/>
  <c r="H299" i="1"/>
  <c r="G299" i="1"/>
  <c r="D299" i="1"/>
  <c r="C299" i="1"/>
  <c r="G298" i="1"/>
  <c r="D298" i="1"/>
  <c r="H298" i="1" s="1"/>
  <c r="C298" i="1"/>
  <c r="D294" i="1"/>
  <c r="C294" i="1"/>
  <c r="H293" i="1"/>
  <c r="G293" i="1"/>
  <c r="D293" i="1"/>
  <c r="C293" i="1"/>
  <c r="G292" i="1"/>
  <c r="D292" i="1"/>
  <c r="H292" i="1" s="1"/>
  <c r="C292" i="1"/>
  <c r="D291" i="1"/>
  <c r="C291" i="1"/>
  <c r="H290" i="1"/>
  <c r="G290" i="1"/>
  <c r="D290" i="1"/>
  <c r="C290" i="1"/>
  <c r="G289" i="1"/>
  <c r="D289" i="1"/>
  <c r="H289" i="1" s="1"/>
  <c r="C289" i="1"/>
  <c r="D288" i="1"/>
  <c r="C288" i="1"/>
  <c r="H287" i="1"/>
  <c r="G287" i="1"/>
  <c r="D287" i="1"/>
  <c r="C287" i="1"/>
  <c r="G286" i="1"/>
  <c r="D286" i="1"/>
  <c r="H286" i="1" s="1"/>
  <c r="C286" i="1"/>
  <c r="D285" i="1"/>
  <c r="C285" i="1"/>
  <c r="H284" i="1"/>
  <c r="G284" i="1"/>
  <c r="D284" i="1"/>
  <c r="C284" i="1"/>
  <c r="G283" i="1"/>
  <c r="D283" i="1"/>
  <c r="H283" i="1" s="1"/>
  <c r="C283" i="1"/>
  <c r="D282" i="1"/>
  <c r="C282" i="1"/>
  <c r="H281" i="1"/>
  <c r="G281" i="1"/>
  <c r="D281" i="1"/>
  <c r="C281" i="1"/>
  <c r="G280" i="1"/>
  <c r="D280" i="1"/>
  <c r="H280" i="1" s="1"/>
  <c r="C280" i="1"/>
  <c r="D279" i="1"/>
  <c r="C279" i="1"/>
  <c r="H278" i="1"/>
  <c r="G278" i="1"/>
  <c r="D278" i="1"/>
  <c r="C278" i="1"/>
  <c r="G277" i="1"/>
  <c r="D277" i="1"/>
  <c r="H277" i="1" s="1"/>
  <c r="C277" i="1"/>
  <c r="D276" i="1"/>
  <c r="C276" i="1"/>
  <c r="H275" i="1"/>
  <c r="G275" i="1"/>
  <c r="D275" i="1"/>
  <c r="C275" i="1"/>
  <c r="D274" i="1"/>
  <c r="H274" i="1" s="1"/>
  <c r="C274" i="1"/>
  <c r="D273" i="1"/>
  <c r="C273" i="1"/>
  <c r="H272" i="1"/>
  <c r="G272" i="1"/>
  <c r="D272" i="1"/>
  <c r="C272" i="1"/>
  <c r="G271" i="1"/>
  <c r="D271" i="1"/>
  <c r="H271" i="1" s="1"/>
  <c r="C271" i="1"/>
  <c r="D270" i="1"/>
  <c r="C270" i="1"/>
  <c r="D269" i="1"/>
  <c r="G268" i="1"/>
  <c r="D268" i="1"/>
  <c r="H268" i="1" s="1"/>
  <c r="C268" i="1"/>
  <c r="D267" i="1"/>
  <c r="C267" i="1"/>
  <c r="H266" i="1"/>
  <c r="G266" i="1"/>
  <c r="D266" i="1"/>
  <c r="C266" i="1"/>
  <c r="D265" i="1"/>
  <c r="H265" i="1" s="1"/>
  <c r="C265" i="1"/>
  <c r="D264" i="1"/>
  <c r="C264" i="1"/>
  <c r="H263" i="1"/>
  <c r="G263" i="1"/>
  <c r="D263" i="1"/>
  <c r="C263" i="1"/>
  <c r="D262" i="1"/>
  <c r="H262" i="1" s="1"/>
  <c r="C262" i="1"/>
  <c r="D261" i="1"/>
  <c r="C261" i="1"/>
  <c r="H260" i="1"/>
  <c r="G260" i="1"/>
  <c r="D260" i="1"/>
  <c r="C260" i="1"/>
  <c r="D259" i="1"/>
  <c r="H259" i="1" s="1"/>
  <c r="C259" i="1"/>
  <c r="D258" i="1"/>
  <c r="C258" i="1"/>
  <c r="H257" i="1"/>
  <c r="G257" i="1"/>
  <c r="D257" i="1"/>
  <c r="C257" i="1"/>
  <c r="G256" i="1"/>
  <c r="D256" i="1"/>
  <c r="H256" i="1" s="1"/>
  <c r="C256" i="1"/>
  <c r="D255" i="1"/>
  <c r="C255" i="1"/>
  <c r="H254" i="1"/>
  <c r="G254" i="1"/>
  <c r="D254" i="1"/>
  <c r="C254" i="1"/>
  <c r="D253" i="1"/>
  <c r="H253" i="1" s="1"/>
  <c r="C253" i="1"/>
  <c r="D252" i="1"/>
  <c r="C252" i="1"/>
  <c r="H251" i="1"/>
  <c r="G251" i="1"/>
  <c r="D251" i="1"/>
  <c r="C251" i="1"/>
  <c r="D250" i="1"/>
  <c r="H250" i="1" s="1"/>
  <c r="C250" i="1"/>
  <c r="D249" i="1"/>
  <c r="C249" i="1"/>
  <c r="H248" i="1"/>
  <c r="G248" i="1"/>
  <c r="D248" i="1"/>
  <c r="C248" i="1"/>
  <c r="D247" i="1"/>
  <c r="H247" i="1" s="1"/>
  <c r="C247" i="1"/>
  <c r="D246" i="1"/>
  <c r="C246" i="1"/>
  <c r="H245" i="1"/>
  <c r="G245" i="1"/>
  <c r="D245" i="1"/>
  <c r="C245" i="1"/>
  <c r="G244" i="1"/>
  <c r="D244" i="1"/>
  <c r="H244" i="1" s="1"/>
  <c r="C244" i="1"/>
  <c r="D243" i="1"/>
  <c r="C243" i="1"/>
  <c r="H242" i="1"/>
  <c r="G242" i="1"/>
  <c r="D242" i="1"/>
  <c r="C242" i="1"/>
  <c r="D241" i="1"/>
  <c r="H241" i="1" s="1"/>
  <c r="C241" i="1"/>
  <c r="D240" i="1"/>
  <c r="C240" i="1"/>
  <c r="H239" i="1"/>
  <c r="G239" i="1"/>
  <c r="D239" i="1"/>
  <c r="C239" i="1"/>
  <c r="D238" i="1"/>
  <c r="H238" i="1" s="1"/>
  <c r="C238" i="1"/>
  <c r="D237" i="1"/>
  <c r="C237" i="1"/>
  <c r="H236" i="1"/>
  <c r="G236" i="1"/>
  <c r="D236" i="1"/>
  <c r="C236" i="1"/>
  <c r="D235" i="1"/>
  <c r="H235" i="1" s="1"/>
  <c r="C235" i="1"/>
  <c r="D234" i="1"/>
  <c r="C234" i="1"/>
  <c r="H233" i="1"/>
  <c r="G233" i="1"/>
  <c r="D233" i="1"/>
  <c r="C233" i="1"/>
  <c r="G232" i="1"/>
  <c r="D232" i="1"/>
  <c r="H232" i="1" s="1"/>
  <c r="C232" i="1"/>
  <c r="D231" i="1"/>
  <c r="C231" i="1"/>
  <c r="H230" i="1"/>
  <c r="G230" i="1"/>
  <c r="D230" i="1"/>
  <c r="C230" i="1"/>
  <c r="D229" i="1"/>
  <c r="H229" i="1" s="1"/>
  <c r="C229" i="1"/>
  <c r="D228" i="1"/>
  <c r="C228" i="1"/>
  <c r="H227" i="1"/>
  <c r="G227" i="1"/>
  <c r="D227" i="1"/>
  <c r="C227" i="1"/>
  <c r="D226" i="1"/>
  <c r="H226" i="1" s="1"/>
  <c r="C226" i="1"/>
  <c r="D225" i="1"/>
  <c r="C225" i="1"/>
  <c r="H224" i="1"/>
  <c r="G224" i="1"/>
  <c r="D224" i="1"/>
  <c r="C224" i="1"/>
  <c r="D223" i="1"/>
  <c r="H223" i="1" s="1"/>
  <c r="C223" i="1"/>
  <c r="D222" i="1"/>
  <c r="C222" i="1"/>
  <c r="H221" i="1"/>
  <c r="G221" i="1"/>
  <c r="D221" i="1"/>
  <c r="C221" i="1"/>
  <c r="G220" i="1"/>
  <c r="D220" i="1"/>
  <c r="H220" i="1" s="1"/>
  <c r="C220" i="1"/>
  <c r="D219" i="1"/>
  <c r="C219" i="1"/>
  <c r="H218" i="1"/>
  <c r="G218" i="1"/>
  <c r="D218" i="1"/>
  <c r="C218" i="1"/>
  <c r="D217" i="1"/>
  <c r="H217" i="1" s="1"/>
  <c r="C217" i="1"/>
  <c r="D216" i="1"/>
  <c r="C216" i="1"/>
  <c r="H215" i="1"/>
  <c r="G215" i="1"/>
  <c r="D215" i="1"/>
  <c r="C215" i="1"/>
  <c r="D214" i="1"/>
  <c r="H214" i="1" s="1"/>
  <c r="C214" i="1"/>
  <c r="D213" i="1"/>
  <c r="C213" i="1"/>
  <c r="H212" i="1"/>
  <c r="G212" i="1"/>
  <c r="D212" i="1"/>
  <c r="C212" i="1"/>
  <c r="D211" i="1"/>
  <c r="H211" i="1" s="1"/>
  <c r="C211" i="1"/>
  <c r="D210" i="1"/>
  <c r="C210" i="1"/>
  <c r="H209" i="1"/>
  <c r="G209" i="1"/>
  <c r="D209" i="1"/>
  <c r="C209" i="1"/>
  <c r="G208" i="1"/>
  <c r="D208" i="1"/>
  <c r="H208" i="1" s="1"/>
  <c r="C208" i="1"/>
  <c r="D207" i="1"/>
  <c r="C207" i="1"/>
  <c r="H206" i="1"/>
  <c r="G206" i="1"/>
  <c r="D206" i="1"/>
  <c r="C206" i="1"/>
  <c r="D205" i="1"/>
  <c r="H205" i="1" s="1"/>
  <c r="C205" i="1"/>
  <c r="D204" i="1"/>
  <c r="C204" i="1"/>
  <c r="H203" i="1"/>
  <c r="G203" i="1"/>
  <c r="D203" i="1"/>
  <c r="C203" i="1"/>
  <c r="D202" i="1"/>
  <c r="H202" i="1" s="1"/>
  <c r="C202" i="1"/>
  <c r="D201" i="1"/>
  <c r="C201" i="1"/>
  <c r="H200" i="1"/>
  <c r="G200" i="1"/>
  <c r="D200" i="1"/>
  <c r="C200" i="1"/>
  <c r="D199" i="1"/>
  <c r="H199" i="1" s="1"/>
  <c r="C199" i="1"/>
  <c r="D198" i="1"/>
  <c r="H197" i="1"/>
  <c r="D197" i="1"/>
  <c r="C197" i="1"/>
  <c r="G197" i="1" s="1"/>
  <c r="G196" i="1"/>
  <c r="D196" i="1"/>
  <c r="H196" i="1" s="1"/>
  <c r="C196" i="1"/>
  <c r="D195" i="1"/>
  <c r="C195" i="1"/>
  <c r="D194" i="1"/>
  <c r="C194" i="1"/>
  <c r="H194" i="1" s="1"/>
  <c r="D193" i="1"/>
  <c r="H193" i="1" s="1"/>
  <c r="C193" i="1"/>
  <c r="D192" i="1"/>
  <c r="C192" i="1"/>
  <c r="H191" i="1"/>
  <c r="D191" i="1"/>
  <c r="C191" i="1"/>
  <c r="G191" i="1" s="1"/>
  <c r="D190" i="1"/>
  <c r="H190" i="1" s="1"/>
  <c r="C190" i="1"/>
  <c r="D189" i="1"/>
  <c r="C189" i="1"/>
  <c r="H188" i="1"/>
  <c r="G188" i="1"/>
  <c r="D188" i="1"/>
  <c r="C188" i="1"/>
  <c r="G187" i="1"/>
  <c r="D187" i="1"/>
  <c r="H187" i="1" s="1"/>
  <c r="C187" i="1"/>
  <c r="D186" i="1"/>
  <c r="C186" i="1"/>
  <c r="D185" i="1"/>
  <c r="C185" i="1"/>
  <c r="H185" i="1" s="1"/>
  <c r="H184" i="1"/>
  <c r="G184" i="1"/>
  <c r="D184" i="1"/>
  <c r="C184" i="1"/>
  <c r="D183" i="1"/>
  <c r="C183" i="1"/>
  <c r="G182" i="1"/>
  <c r="D182" i="1"/>
  <c r="C182" i="1"/>
  <c r="H182" i="1" s="1"/>
  <c r="H181" i="1"/>
  <c r="G181" i="1"/>
  <c r="D181" i="1"/>
  <c r="C181" i="1"/>
  <c r="D180" i="1"/>
  <c r="C180" i="1"/>
  <c r="D179" i="1"/>
  <c r="C179" i="1"/>
  <c r="H179" i="1" s="1"/>
  <c r="G178" i="1"/>
  <c r="D178" i="1"/>
  <c r="H178" i="1" s="1"/>
  <c r="C178" i="1"/>
  <c r="D177" i="1"/>
  <c r="C177" i="1"/>
  <c r="G176" i="1"/>
  <c r="D176" i="1"/>
  <c r="C176" i="1"/>
  <c r="H176" i="1" s="1"/>
  <c r="H175" i="1"/>
  <c r="G175" i="1"/>
  <c r="D175" i="1"/>
  <c r="C175" i="1"/>
  <c r="D174" i="1"/>
  <c r="C174" i="1"/>
  <c r="D173" i="1"/>
  <c r="C173" i="1"/>
  <c r="H173" i="1" s="1"/>
  <c r="D172" i="1"/>
  <c r="H172" i="1" s="1"/>
  <c r="C172" i="1"/>
  <c r="D171" i="1"/>
  <c r="C171" i="1"/>
  <c r="H170" i="1"/>
  <c r="G170" i="1"/>
  <c r="D170" i="1"/>
  <c r="C170" i="1"/>
  <c r="G169" i="1"/>
  <c r="D169" i="1"/>
  <c r="H169" i="1" s="1"/>
  <c r="C169" i="1"/>
  <c r="D168" i="1"/>
  <c r="C168" i="1"/>
  <c r="D167" i="1"/>
  <c r="C167" i="1"/>
  <c r="H167" i="1" s="1"/>
  <c r="H166" i="1"/>
  <c r="G166" i="1"/>
  <c r="D166" i="1"/>
  <c r="C166" i="1"/>
  <c r="D165" i="1"/>
  <c r="C165" i="1"/>
  <c r="H165" i="1" s="1"/>
  <c r="H164" i="1"/>
  <c r="D164" i="1"/>
  <c r="C164" i="1"/>
  <c r="G164" i="1" s="1"/>
  <c r="H163" i="1"/>
  <c r="G163" i="1"/>
  <c r="D163" i="1"/>
  <c r="C163" i="1"/>
  <c r="H162" i="1"/>
  <c r="D162" i="1"/>
  <c r="C162" i="1"/>
  <c r="G162" i="1" s="1"/>
  <c r="H161" i="1"/>
  <c r="D161" i="1"/>
  <c r="C161" i="1"/>
  <c r="G161" i="1" s="1"/>
  <c r="H160" i="1"/>
  <c r="G160" i="1"/>
  <c r="D160" i="1"/>
  <c r="C160" i="1"/>
  <c r="H159" i="1"/>
  <c r="D159" i="1"/>
  <c r="C159" i="1"/>
  <c r="G159" i="1" s="1"/>
  <c r="H158" i="1"/>
  <c r="D158" i="1"/>
  <c r="C158" i="1"/>
  <c r="G158" i="1" s="1"/>
  <c r="H157" i="1"/>
  <c r="G157" i="1"/>
  <c r="D157" i="1"/>
  <c r="C157" i="1"/>
  <c r="H156" i="1"/>
  <c r="D156" i="1"/>
  <c r="C156" i="1"/>
  <c r="G156" i="1" s="1"/>
  <c r="H155" i="1"/>
  <c r="D155" i="1"/>
  <c r="C155" i="1"/>
  <c r="G155" i="1" s="1"/>
  <c r="H154" i="1"/>
  <c r="G154" i="1"/>
  <c r="D154" i="1"/>
  <c r="C154" i="1"/>
  <c r="H153" i="1"/>
  <c r="D153" i="1"/>
  <c r="C153" i="1"/>
  <c r="G153" i="1" s="1"/>
  <c r="H152" i="1"/>
  <c r="D152" i="1"/>
  <c r="C152" i="1"/>
  <c r="G152" i="1" s="1"/>
  <c r="H151" i="1"/>
  <c r="G151" i="1"/>
  <c r="D151" i="1"/>
  <c r="C151" i="1"/>
  <c r="H150" i="1"/>
  <c r="D150" i="1"/>
  <c r="C150" i="1"/>
  <c r="G150" i="1" s="1"/>
  <c r="D149" i="1"/>
  <c r="D148" i="1"/>
  <c r="H147" i="1"/>
  <c r="D147" i="1"/>
  <c r="C147" i="1"/>
  <c r="G147" i="1" s="1"/>
  <c r="H146" i="1"/>
  <c r="D146" i="1"/>
  <c r="C146" i="1"/>
  <c r="G146" i="1" s="1"/>
  <c r="H145" i="1"/>
  <c r="G145" i="1"/>
  <c r="D145" i="1"/>
  <c r="C145" i="1"/>
  <c r="H144" i="1"/>
  <c r="D144" i="1"/>
  <c r="C144" i="1"/>
  <c r="G144" i="1" s="1"/>
  <c r="H143" i="1"/>
  <c r="D143" i="1"/>
  <c r="C143" i="1"/>
  <c r="G143" i="1" s="1"/>
  <c r="H142" i="1"/>
  <c r="G142" i="1"/>
  <c r="D142" i="1"/>
  <c r="C142" i="1"/>
  <c r="H141" i="1"/>
  <c r="D141" i="1"/>
  <c r="C141" i="1"/>
  <c r="G141" i="1" s="1"/>
  <c r="H140" i="1"/>
  <c r="D140" i="1"/>
  <c r="C140" i="1"/>
  <c r="G140" i="1" s="1"/>
  <c r="H139" i="1"/>
  <c r="G139" i="1"/>
  <c r="D139" i="1"/>
  <c r="C139" i="1"/>
  <c r="H138" i="1"/>
  <c r="D138" i="1"/>
  <c r="C138" i="1"/>
  <c r="G138" i="1" s="1"/>
  <c r="H137" i="1"/>
  <c r="D137" i="1"/>
  <c r="C137" i="1"/>
  <c r="G137" i="1" s="1"/>
  <c r="H136" i="1"/>
  <c r="G136" i="1"/>
  <c r="D136" i="1"/>
  <c r="C136" i="1"/>
  <c r="H135" i="1"/>
  <c r="D135" i="1"/>
  <c r="C135" i="1"/>
  <c r="G135" i="1" s="1"/>
  <c r="H134" i="1"/>
  <c r="D134" i="1"/>
  <c r="C134" i="1"/>
  <c r="G134" i="1" s="1"/>
  <c r="H133" i="1"/>
  <c r="G133" i="1"/>
  <c r="D133" i="1"/>
  <c r="C133" i="1"/>
  <c r="H132" i="1"/>
  <c r="D132" i="1"/>
  <c r="C132" i="1"/>
  <c r="G132" i="1" s="1"/>
  <c r="H131" i="1"/>
  <c r="D131" i="1"/>
  <c r="C131" i="1"/>
  <c r="G131" i="1" s="1"/>
  <c r="D130" i="1"/>
  <c r="H129" i="1"/>
  <c r="D129" i="1"/>
  <c r="C129" i="1"/>
  <c r="G129" i="1" s="1"/>
  <c r="H128" i="1"/>
  <c r="D128" i="1"/>
  <c r="C128" i="1"/>
  <c r="G128" i="1" s="1"/>
  <c r="H127" i="1"/>
  <c r="G127" i="1"/>
  <c r="D127" i="1"/>
  <c r="C127" i="1"/>
  <c r="H126" i="1"/>
  <c r="D126" i="1"/>
  <c r="C126" i="1"/>
  <c r="G126" i="1" s="1"/>
  <c r="H125" i="1"/>
  <c r="D125" i="1"/>
  <c r="C125" i="1"/>
  <c r="G125" i="1" s="1"/>
  <c r="H124" i="1"/>
  <c r="G124" i="1"/>
  <c r="D124" i="1"/>
  <c r="C124" i="1"/>
  <c r="H123" i="1"/>
  <c r="D123" i="1"/>
  <c r="C123" i="1"/>
  <c r="G123" i="1" s="1"/>
  <c r="H122" i="1"/>
  <c r="D122" i="1"/>
  <c r="C122" i="1"/>
  <c r="G122" i="1" s="1"/>
  <c r="D121" i="1"/>
  <c r="H120" i="1"/>
  <c r="D120" i="1"/>
  <c r="C120" i="1"/>
  <c r="G120" i="1" s="1"/>
  <c r="H119" i="1"/>
  <c r="D119" i="1"/>
  <c r="C119" i="1"/>
  <c r="G119" i="1" s="1"/>
  <c r="H118" i="1"/>
  <c r="G118" i="1"/>
  <c r="D118" i="1"/>
  <c r="C118" i="1"/>
  <c r="H117" i="1"/>
  <c r="D117" i="1"/>
  <c r="C117" i="1"/>
  <c r="G117" i="1" s="1"/>
  <c r="H116" i="1"/>
  <c r="D116" i="1"/>
  <c r="C116" i="1"/>
  <c r="G116" i="1" s="1"/>
  <c r="H115" i="1"/>
  <c r="G115" i="1"/>
  <c r="D115" i="1"/>
  <c r="C115" i="1"/>
  <c r="H114" i="1"/>
  <c r="D114" i="1"/>
  <c r="C114" i="1"/>
  <c r="G114" i="1" s="1"/>
  <c r="H113" i="1"/>
  <c r="D113" i="1"/>
  <c r="C113" i="1"/>
  <c r="G113" i="1" s="1"/>
  <c r="H112" i="1"/>
  <c r="G112" i="1"/>
  <c r="D112" i="1"/>
  <c r="C112" i="1"/>
  <c r="H111" i="1"/>
  <c r="D111" i="1"/>
  <c r="C111" i="1"/>
  <c r="G111" i="1" s="1"/>
  <c r="H110" i="1"/>
  <c r="D110" i="1"/>
  <c r="C110" i="1"/>
  <c r="G110" i="1" s="1"/>
  <c r="H109" i="1"/>
  <c r="G109" i="1"/>
  <c r="D109" i="1"/>
  <c r="C109" i="1"/>
  <c r="H108" i="1"/>
  <c r="D108" i="1"/>
  <c r="C108" i="1"/>
  <c r="G108" i="1" s="1"/>
  <c r="H107" i="1"/>
  <c r="D107" i="1"/>
  <c r="C107" i="1"/>
  <c r="G107" i="1" s="1"/>
  <c r="H106" i="1"/>
  <c r="G106" i="1"/>
  <c r="D106" i="1"/>
  <c r="C106" i="1"/>
  <c r="H105" i="1"/>
  <c r="D105" i="1"/>
  <c r="C105" i="1"/>
  <c r="G105" i="1" s="1"/>
  <c r="H104" i="1"/>
  <c r="D104" i="1"/>
  <c r="C104" i="1"/>
  <c r="G104" i="1" s="1"/>
  <c r="H103" i="1"/>
  <c r="G103" i="1"/>
  <c r="D103" i="1"/>
  <c r="C103" i="1"/>
  <c r="H101" i="1"/>
  <c r="D101" i="1"/>
  <c r="C101" i="1"/>
  <c r="G101" i="1" s="1"/>
  <c r="H100" i="1"/>
  <c r="G100" i="1"/>
  <c r="D100" i="1"/>
  <c r="C100" i="1"/>
  <c r="H99" i="1"/>
  <c r="D99" i="1"/>
  <c r="C99" i="1"/>
  <c r="G99" i="1" s="1"/>
  <c r="H98" i="1"/>
  <c r="D98" i="1"/>
  <c r="C98" i="1"/>
  <c r="G98" i="1" s="1"/>
  <c r="H97" i="1"/>
  <c r="G97" i="1"/>
  <c r="D97" i="1"/>
  <c r="C97" i="1"/>
  <c r="H96" i="1"/>
  <c r="D96" i="1"/>
  <c r="C96" i="1"/>
  <c r="G96" i="1" s="1"/>
  <c r="H95" i="1"/>
  <c r="D95" i="1"/>
  <c r="C95" i="1"/>
  <c r="G95" i="1" s="1"/>
  <c r="H94" i="1"/>
  <c r="G94" i="1"/>
  <c r="D94" i="1"/>
  <c r="C94" i="1"/>
  <c r="H93" i="1"/>
  <c r="D93" i="1"/>
  <c r="C93" i="1"/>
  <c r="G93" i="1" s="1"/>
  <c r="H92" i="1"/>
  <c r="D92" i="1"/>
  <c r="C92" i="1"/>
  <c r="G92" i="1" s="1"/>
  <c r="H91" i="1"/>
  <c r="G91" i="1"/>
  <c r="D91" i="1"/>
  <c r="C91" i="1"/>
  <c r="H90" i="1"/>
  <c r="D90" i="1"/>
  <c r="C90" i="1"/>
  <c r="G90" i="1" s="1"/>
  <c r="H89" i="1"/>
  <c r="D89" i="1"/>
  <c r="C89" i="1"/>
  <c r="G89" i="1" s="1"/>
  <c r="H88" i="1"/>
  <c r="G88" i="1"/>
  <c r="D88" i="1"/>
  <c r="C88" i="1"/>
  <c r="H87" i="1"/>
  <c r="D87" i="1"/>
  <c r="C87" i="1"/>
  <c r="G87" i="1" s="1"/>
  <c r="H86" i="1"/>
  <c r="D86" i="1"/>
  <c r="C86" i="1"/>
  <c r="G86" i="1" s="1"/>
  <c r="H85" i="1"/>
  <c r="G85" i="1"/>
  <c r="D85" i="1"/>
  <c r="C85" i="1"/>
  <c r="H84" i="1"/>
  <c r="D84" i="1"/>
  <c r="C84" i="1"/>
  <c r="G84" i="1" s="1"/>
  <c r="H83" i="1"/>
  <c r="D83" i="1"/>
  <c r="C83" i="1"/>
  <c r="G83" i="1" s="1"/>
  <c r="H82" i="1"/>
  <c r="G82" i="1"/>
  <c r="D82" i="1"/>
  <c r="C82" i="1"/>
  <c r="H81" i="1"/>
  <c r="D81" i="1"/>
  <c r="C81" i="1"/>
  <c r="G81" i="1" s="1"/>
  <c r="H80" i="1"/>
  <c r="D80" i="1"/>
  <c r="C80" i="1"/>
  <c r="G80" i="1" s="1"/>
  <c r="H79" i="1"/>
  <c r="G79" i="1"/>
  <c r="D79" i="1"/>
  <c r="C79" i="1"/>
  <c r="H78" i="1"/>
  <c r="D78" i="1"/>
  <c r="C78" i="1"/>
  <c r="G78" i="1" s="1"/>
  <c r="H77" i="1"/>
  <c r="D77" i="1"/>
  <c r="C77" i="1"/>
  <c r="G77" i="1" s="1"/>
  <c r="H76" i="1"/>
  <c r="G76" i="1"/>
  <c r="D76" i="1"/>
  <c r="C76" i="1"/>
  <c r="H75" i="1"/>
  <c r="D75" i="1"/>
  <c r="C75" i="1"/>
  <c r="G75" i="1" s="1"/>
  <c r="H74" i="1"/>
  <c r="D74" i="1"/>
  <c r="C74" i="1"/>
  <c r="G74" i="1" s="1"/>
  <c r="H73" i="1"/>
  <c r="G73" i="1"/>
  <c r="D73" i="1"/>
  <c r="C73" i="1"/>
  <c r="H72" i="1"/>
  <c r="D72" i="1"/>
  <c r="C72" i="1"/>
  <c r="G72" i="1" s="1"/>
  <c r="H71" i="1"/>
  <c r="D71" i="1"/>
  <c r="C71" i="1"/>
  <c r="G71" i="1" s="1"/>
  <c r="H70" i="1"/>
  <c r="G70" i="1"/>
  <c r="D70" i="1"/>
  <c r="C70" i="1"/>
  <c r="H69" i="1"/>
  <c r="D69" i="1"/>
  <c r="C69" i="1"/>
  <c r="G69" i="1" s="1"/>
  <c r="H68" i="1"/>
  <c r="D68" i="1"/>
  <c r="C68" i="1"/>
  <c r="G68" i="1" s="1"/>
  <c r="H67" i="1"/>
  <c r="G67" i="1"/>
  <c r="D67" i="1"/>
  <c r="C67" i="1"/>
  <c r="H66" i="1"/>
  <c r="D66" i="1"/>
  <c r="C66" i="1"/>
  <c r="G66" i="1" s="1"/>
  <c r="H65" i="1"/>
  <c r="D65" i="1"/>
  <c r="C65" i="1"/>
  <c r="G65" i="1" s="1"/>
  <c r="H64" i="1"/>
  <c r="G64" i="1"/>
  <c r="D64" i="1"/>
  <c r="C64" i="1"/>
  <c r="H63" i="1"/>
  <c r="D63" i="1"/>
  <c r="C63" i="1"/>
  <c r="G63" i="1" s="1"/>
  <c r="H62" i="1"/>
  <c r="D62" i="1"/>
  <c r="C62" i="1"/>
  <c r="G62" i="1" s="1"/>
  <c r="H61" i="1"/>
  <c r="G61" i="1"/>
  <c r="D61" i="1"/>
  <c r="C61" i="1"/>
  <c r="H60" i="1"/>
  <c r="D60" i="1"/>
  <c r="C60" i="1"/>
  <c r="G60" i="1" s="1"/>
  <c r="H59" i="1"/>
  <c r="D59" i="1"/>
  <c r="C59" i="1"/>
  <c r="G59" i="1" s="1"/>
  <c r="H58" i="1"/>
  <c r="G58" i="1"/>
  <c r="D58" i="1"/>
  <c r="C58" i="1"/>
  <c r="H57" i="1"/>
  <c r="D57" i="1"/>
  <c r="C57" i="1"/>
  <c r="G57" i="1" s="1"/>
  <c r="H56" i="1"/>
  <c r="D56" i="1"/>
  <c r="C56" i="1"/>
  <c r="G56" i="1" s="1"/>
  <c r="H55" i="1"/>
  <c r="G55" i="1"/>
  <c r="D55" i="1"/>
  <c r="C55" i="1"/>
  <c r="H54" i="1"/>
  <c r="D54" i="1"/>
  <c r="C54" i="1"/>
  <c r="G54" i="1" s="1"/>
  <c r="H53" i="1"/>
  <c r="D53" i="1"/>
  <c r="C53" i="1"/>
  <c r="G53" i="1" s="1"/>
  <c r="H52" i="1"/>
  <c r="G52" i="1"/>
  <c r="D52" i="1"/>
  <c r="C52" i="1"/>
  <c r="H51" i="1"/>
  <c r="D51" i="1"/>
  <c r="C51" i="1"/>
  <c r="G51" i="1" s="1"/>
  <c r="H50" i="1"/>
  <c r="D50" i="1"/>
  <c r="C50" i="1"/>
  <c r="G50" i="1" s="1"/>
  <c r="H49" i="1"/>
  <c r="G49" i="1"/>
  <c r="D49" i="1"/>
  <c r="C49" i="1"/>
  <c r="H48" i="1"/>
  <c r="D48" i="1"/>
  <c r="C48" i="1"/>
  <c r="G48" i="1" s="1"/>
  <c r="H47" i="1"/>
  <c r="D47" i="1"/>
  <c r="C47" i="1"/>
  <c r="G47" i="1" s="1"/>
  <c r="H46" i="1"/>
  <c r="G46" i="1"/>
  <c r="D46" i="1"/>
  <c r="C46" i="1"/>
  <c r="D45" i="1"/>
  <c r="H44" i="1"/>
  <c r="D44" i="1"/>
  <c r="C44" i="1"/>
  <c r="G44" i="1" s="1"/>
  <c r="H43" i="1"/>
  <c r="G43" i="1"/>
  <c r="D43" i="1"/>
  <c r="C43" i="1"/>
  <c r="H42" i="1"/>
  <c r="D42" i="1"/>
  <c r="C42" i="1"/>
  <c r="G42" i="1" s="1"/>
  <c r="H41" i="1"/>
  <c r="D41" i="1"/>
  <c r="C41" i="1"/>
  <c r="G41" i="1" s="1"/>
  <c r="H40" i="1"/>
  <c r="G40" i="1"/>
  <c r="D40" i="1"/>
  <c r="C40" i="1"/>
  <c r="D39" i="1"/>
  <c r="H38" i="1"/>
  <c r="D38" i="1"/>
  <c r="C38" i="1"/>
  <c r="G38" i="1" s="1"/>
  <c r="H37" i="1"/>
  <c r="G37" i="1"/>
  <c r="D37" i="1"/>
  <c r="C37" i="1"/>
  <c r="H36" i="1"/>
  <c r="D36" i="1"/>
  <c r="C36" i="1"/>
  <c r="G36" i="1" s="1"/>
  <c r="H35" i="1"/>
  <c r="D35" i="1"/>
  <c r="C35" i="1"/>
  <c r="G35" i="1" s="1"/>
  <c r="H34" i="1"/>
  <c r="G34" i="1"/>
  <c r="D34" i="1"/>
  <c r="C34" i="1"/>
  <c r="H33" i="1"/>
  <c r="D33" i="1"/>
  <c r="C33" i="1"/>
  <c r="G33" i="1" s="1"/>
  <c r="H32" i="1"/>
  <c r="D32" i="1"/>
  <c r="C32" i="1"/>
  <c r="G32" i="1" s="1"/>
  <c r="H31" i="1"/>
  <c r="G31" i="1"/>
  <c r="D31" i="1"/>
  <c r="C31" i="1"/>
  <c r="H30" i="1"/>
  <c r="D30" i="1"/>
  <c r="C30" i="1"/>
  <c r="G30" i="1" s="1"/>
  <c r="H29" i="1"/>
  <c r="D29" i="1"/>
  <c r="C29" i="1"/>
  <c r="G29" i="1" s="1"/>
  <c r="H28" i="1"/>
  <c r="G28" i="1"/>
  <c r="D28" i="1"/>
  <c r="C28" i="1"/>
  <c r="H27" i="1"/>
  <c r="D27" i="1"/>
  <c r="C27" i="1"/>
  <c r="G27" i="1" s="1"/>
  <c r="H26" i="1"/>
  <c r="D26" i="1"/>
  <c r="C26" i="1"/>
  <c r="G26" i="1" s="1"/>
  <c r="H25" i="1"/>
  <c r="G25" i="1"/>
  <c r="D25" i="1"/>
  <c r="C25" i="1"/>
  <c r="H24" i="1"/>
  <c r="D24" i="1"/>
  <c r="C24" i="1"/>
  <c r="G24" i="1" s="1"/>
  <c r="H23" i="1"/>
  <c r="D23" i="1"/>
  <c r="C23" i="1"/>
  <c r="G23" i="1" s="1"/>
  <c r="H22" i="1"/>
  <c r="G22" i="1"/>
  <c r="D22" i="1"/>
  <c r="C22" i="1"/>
  <c r="H21" i="1"/>
  <c r="D21" i="1"/>
  <c r="C21" i="1"/>
  <c r="G21" i="1" s="1"/>
  <c r="H20" i="1"/>
  <c r="D20" i="1"/>
  <c r="C20" i="1"/>
  <c r="G20" i="1" s="1"/>
  <c r="H19" i="1"/>
  <c r="G19" i="1"/>
  <c r="D19" i="1"/>
  <c r="C19" i="1"/>
  <c r="H18" i="1"/>
  <c r="D18" i="1"/>
  <c r="C18" i="1"/>
  <c r="G18" i="1" s="1"/>
  <c r="H17" i="1"/>
  <c r="D17" i="1"/>
  <c r="C17" i="1"/>
  <c r="G17" i="1" s="1"/>
  <c r="H16" i="1"/>
  <c r="G16" i="1"/>
  <c r="D16" i="1"/>
  <c r="C16" i="1"/>
  <c r="H15" i="1"/>
  <c r="D15" i="1"/>
  <c r="C15" i="1"/>
  <c r="G15" i="1" s="1"/>
  <c r="H14" i="1"/>
  <c r="D14" i="1"/>
  <c r="C14" i="1"/>
  <c r="G14" i="1" s="1"/>
  <c r="H13" i="1"/>
  <c r="G13" i="1"/>
  <c r="D13" i="1"/>
  <c r="C13" i="1"/>
  <c r="H12" i="1"/>
  <c r="D12" i="1"/>
  <c r="C12" i="1"/>
  <c r="G12" i="1" s="1"/>
  <c r="H11" i="1"/>
  <c r="D11" i="1"/>
  <c r="C11" i="1"/>
  <c r="G11" i="1" s="1"/>
  <c r="H10" i="1"/>
  <c r="G10" i="1"/>
  <c r="D10" i="1"/>
  <c r="C10" i="1"/>
  <c r="H9" i="1"/>
  <c r="D9" i="1"/>
  <c r="C9" i="1"/>
  <c r="G9" i="1" s="1"/>
  <c r="H8" i="1"/>
  <c r="D8" i="1"/>
  <c r="C8" i="1"/>
  <c r="G8" i="1" s="1"/>
  <c r="H7" i="1"/>
  <c r="G7" i="1"/>
  <c r="D7" i="1"/>
  <c r="C7" i="1"/>
  <c r="H6" i="1"/>
  <c r="D6" i="1"/>
  <c r="C6" i="1"/>
  <c r="G6" i="1" s="1"/>
  <c r="D5" i="1"/>
  <c r="H5" i="1" s="1"/>
  <c r="C5" i="1"/>
  <c r="D4" i="1"/>
  <c r="G4" i="1" s="1"/>
  <c r="C4" i="1"/>
  <c r="H4" i="1" l="1"/>
  <c r="G5" i="1"/>
  <c r="B236" i="9"/>
  <c r="E307" i="9"/>
  <c r="B307" i="9" s="1"/>
  <c r="E325" i="9"/>
  <c r="B325" i="9" s="1"/>
  <c r="E319" i="9"/>
  <c r="B319" i="9" s="1"/>
  <c r="E326" i="9"/>
  <c r="B326" i="9" s="1"/>
  <c r="E323" i="9"/>
  <c r="B323" i="9" s="1"/>
  <c r="E36" i="9"/>
  <c r="B36" i="9" s="1"/>
  <c r="H174" i="1"/>
  <c r="G174" i="1"/>
  <c r="G461" i="1"/>
  <c r="H461" i="1"/>
  <c r="H490" i="1"/>
  <c r="G490" i="1"/>
  <c r="G555" i="1"/>
  <c r="H555" i="1"/>
  <c r="H273" i="1"/>
  <c r="G273" i="1"/>
  <c r="H285" i="1"/>
  <c r="G285" i="1"/>
  <c r="H315" i="1"/>
  <c r="G315" i="1"/>
  <c r="H327" i="1"/>
  <c r="G327" i="1"/>
  <c r="H339" i="1"/>
  <c r="G339" i="1"/>
  <c r="G167" i="1"/>
  <c r="H171" i="1"/>
  <c r="G171" i="1"/>
  <c r="G185" i="1"/>
  <c r="H189" i="1"/>
  <c r="G189" i="1"/>
  <c r="H201" i="1"/>
  <c r="G201" i="1"/>
  <c r="H213" i="1"/>
  <c r="G213" i="1"/>
  <c r="H225" i="1"/>
  <c r="G225" i="1"/>
  <c r="H237" i="1"/>
  <c r="G237" i="1"/>
  <c r="H249" i="1"/>
  <c r="G249" i="1"/>
  <c r="H261" i="1"/>
  <c r="G261" i="1"/>
  <c r="H369" i="1"/>
  <c r="G369" i="1"/>
  <c r="H381" i="1"/>
  <c r="G381" i="1"/>
  <c r="G395" i="1"/>
  <c r="H395" i="1"/>
  <c r="G443" i="1"/>
  <c r="H443" i="1"/>
  <c r="G193" i="1"/>
  <c r="G205" i="1"/>
  <c r="G217" i="1"/>
  <c r="G229" i="1"/>
  <c r="G241" i="1"/>
  <c r="G253" i="1"/>
  <c r="G265" i="1"/>
  <c r="H168" i="1"/>
  <c r="G168" i="1"/>
  <c r="H186" i="1"/>
  <c r="G186" i="1"/>
  <c r="H270" i="1"/>
  <c r="G270" i="1"/>
  <c r="H282" i="1"/>
  <c r="G282" i="1"/>
  <c r="H294" i="1"/>
  <c r="G294" i="1"/>
  <c r="H312" i="1"/>
  <c r="G312" i="1"/>
  <c r="H324" i="1"/>
  <c r="G324" i="1"/>
  <c r="H336" i="1"/>
  <c r="G336" i="1"/>
  <c r="H406" i="1"/>
  <c r="G406" i="1"/>
  <c r="H210" i="1"/>
  <c r="G210" i="1"/>
  <c r="H222" i="1"/>
  <c r="G222" i="1"/>
  <c r="H234" i="1"/>
  <c r="G234" i="1"/>
  <c r="H246" i="1"/>
  <c r="G246" i="1"/>
  <c r="H258" i="1"/>
  <c r="G258" i="1"/>
  <c r="G274" i="1"/>
  <c r="H300" i="1"/>
  <c r="G300" i="1"/>
  <c r="H378" i="1"/>
  <c r="G378" i="1"/>
  <c r="H502" i="1"/>
  <c r="G502" i="1"/>
  <c r="G172" i="1"/>
  <c r="G179" i="1"/>
  <c r="H183" i="1"/>
  <c r="G183" i="1"/>
  <c r="G190" i="1"/>
  <c r="G194" i="1"/>
  <c r="G202" i="1"/>
  <c r="G214" i="1"/>
  <c r="G226" i="1"/>
  <c r="G238" i="1"/>
  <c r="G250" i="1"/>
  <c r="G262" i="1"/>
  <c r="G165" i="1"/>
  <c r="H279" i="1"/>
  <c r="G279" i="1"/>
  <c r="H291" i="1"/>
  <c r="G291" i="1"/>
  <c r="H309" i="1"/>
  <c r="G309" i="1"/>
  <c r="H321" i="1"/>
  <c r="G321" i="1"/>
  <c r="H333" i="1"/>
  <c r="G333" i="1"/>
  <c r="H345" i="1"/>
  <c r="G345" i="1"/>
  <c r="H388" i="1"/>
  <c r="G388" i="1"/>
  <c r="H436" i="1"/>
  <c r="G436" i="1"/>
  <c r="H180" i="1"/>
  <c r="G180" i="1"/>
  <c r="H195" i="1"/>
  <c r="G195" i="1"/>
  <c r="H207" i="1"/>
  <c r="G207" i="1"/>
  <c r="H219" i="1"/>
  <c r="G219" i="1"/>
  <c r="H231" i="1"/>
  <c r="G231" i="1"/>
  <c r="H243" i="1"/>
  <c r="G243" i="1"/>
  <c r="H255" i="1"/>
  <c r="G255" i="1"/>
  <c r="H267" i="1"/>
  <c r="G267" i="1"/>
  <c r="H375" i="1"/>
  <c r="G375" i="1"/>
  <c r="G479" i="1"/>
  <c r="H479" i="1"/>
  <c r="G199" i="1"/>
  <c r="G211" i="1"/>
  <c r="G223" i="1"/>
  <c r="G235" i="1"/>
  <c r="G247" i="1"/>
  <c r="G259" i="1"/>
  <c r="G564" i="1"/>
  <c r="H564" i="1"/>
  <c r="G173" i="1"/>
  <c r="H177" i="1"/>
  <c r="G177" i="1"/>
  <c r="H276" i="1"/>
  <c r="G276" i="1"/>
  <c r="H288" i="1"/>
  <c r="G288" i="1"/>
  <c r="H306" i="1"/>
  <c r="G306" i="1"/>
  <c r="H318" i="1"/>
  <c r="G318" i="1"/>
  <c r="H330" i="1"/>
  <c r="G330" i="1"/>
  <c r="H342" i="1"/>
  <c r="G342" i="1"/>
  <c r="H192" i="1"/>
  <c r="G192" i="1"/>
  <c r="H204" i="1"/>
  <c r="G204" i="1"/>
  <c r="H216" i="1"/>
  <c r="G216" i="1"/>
  <c r="H228" i="1"/>
  <c r="G228" i="1"/>
  <c r="H240" i="1"/>
  <c r="G240" i="1"/>
  <c r="H252" i="1"/>
  <c r="G252" i="1"/>
  <c r="H264" i="1"/>
  <c r="G264" i="1"/>
  <c r="H372" i="1"/>
  <c r="G372" i="1"/>
  <c r="H514" i="1"/>
  <c r="G514" i="1"/>
  <c r="H384" i="1"/>
  <c r="H402" i="1"/>
  <c r="G536" i="1"/>
  <c r="H536" i="1"/>
  <c r="G545" i="1"/>
  <c r="H545" i="1"/>
  <c r="G692" i="1"/>
  <c r="H692" i="1"/>
  <c r="G454" i="1"/>
  <c r="G472" i="1"/>
  <c r="G348" i="1"/>
  <c r="G351" i="1"/>
  <c r="G354" i="1"/>
  <c r="G357" i="1"/>
  <c r="G360" i="1"/>
  <c r="G363" i="1"/>
  <c r="G366" i="1"/>
  <c r="G399" i="1"/>
  <c r="G429" i="1"/>
  <c r="G447" i="1"/>
  <c r="G465" i="1"/>
  <c r="G483" i="1"/>
  <c r="H537" i="1"/>
  <c r="H546" i="1"/>
  <c r="G385" i="1"/>
  <c r="H392" i="1"/>
  <c r="G403" i="1"/>
  <c r="H410" i="1"/>
  <c r="G414" i="1"/>
  <c r="H422" i="1"/>
  <c r="G433" i="1"/>
  <c r="H440" i="1"/>
  <c r="G451" i="1"/>
  <c r="H458" i="1"/>
  <c r="G469" i="1"/>
  <c r="H476" i="1"/>
  <c r="G487" i="1"/>
  <c r="H491" i="1"/>
  <c r="G495" i="1"/>
  <c r="G499" i="1"/>
  <c r="H503" i="1"/>
  <c r="G507" i="1"/>
  <c r="H515" i="1"/>
  <c r="G519" i="1"/>
  <c r="G617" i="1"/>
  <c r="H617" i="1"/>
  <c r="G656" i="1"/>
  <c r="H656" i="1"/>
  <c r="H393" i="1"/>
  <c r="G396" i="1"/>
  <c r="G426" i="1"/>
  <c r="G444" i="1"/>
  <c r="G462" i="1"/>
  <c r="G480" i="1"/>
  <c r="G641" i="1"/>
  <c r="H641" i="1"/>
  <c r="G599" i="1"/>
  <c r="H599" i="1"/>
  <c r="H618" i="1"/>
  <c r="G618" i="1"/>
  <c r="G590" i="1"/>
  <c r="H590" i="1"/>
  <c r="G674" i="1"/>
  <c r="H674" i="1"/>
  <c r="H386" i="1"/>
  <c r="G397" i="1"/>
  <c r="H404" i="1"/>
  <c r="G427" i="1"/>
  <c r="H434" i="1"/>
  <c r="G445" i="1"/>
  <c r="H452" i="1"/>
  <c r="G463" i="1"/>
  <c r="H470" i="1"/>
  <c r="G481" i="1"/>
  <c r="H557" i="1"/>
  <c r="G581" i="1"/>
  <c r="H581" i="1"/>
  <c r="G390" i="1"/>
  <c r="G408" i="1"/>
  <c r="G438" i="1"/>
  <c r="G456" i="1"/>
  <c r="G474" i="1"/>
  <c r="H530" i="1"/>
  <c r="H539" i="1"/>
  <c r="G572" i="1"/>
  <c r="H572" i="1"/>
  <c r="H609" i="1"/>
  <c r="H666" i="1"/>
  <c r="H383" i="1"/>
  <c r="H401" i="1"/>
  <c r="H431" i="1"/>
  <c r="H449" i="1"/>
  <c r="H467" i="1"/>
  <c r="H485" i="1"/>
  <c r="G489" i="1"/>
  <c r="G493" i="1"/>
  <c r="H497" i="1"/>
  <c r="G501" i="1"/>
  <c r="G505" i="1"/>
  <c r="H509" i="1"/>
  <c r="G513" i="1"/>
  <c r="G517" i="1"/>
  <c r="H521" i="1"/>
  <c r="G525" i="1"/>
  <c r="G554" i="1"/>
  <c r="H554" i="1"/>
  <c r="G563" i="1"/>
  <c r="H563" i="1"/>
  <c r="H600" i="1"/>
  <c r="H526" i="1"/>
  <c r="G533" i="1"/>
  <c r="H543" i="1"/>
  <c r="G551" i="1"/>
  <c r="H561" i="1"/>
  <c r="G569" i="1"/>
  <c r="H579" i="1"/>
  <c r="G587" i="1"/>
  <c r="H597" i="1"/>
  <c r="G605" i="1"/>
  <c r="H608" i="1"/>
  <c r="H615" i="1"/>
  <c r="G623" i="1"/>
  <c r="H626" i="1"/>
  <c r="H661" i="1"/>
  <c r="G807" i="1"/>
  <c r="H807" i="1"/>
  <c r="G815" i="1"/>
  <c r="H815" i="1"/>
  <c r="H541" i="1"/>
  <c r="H559" i="1"/>
  <c r="H577" i="1"/>
  <c r="H595" i="1"/>
  <c r="H613" i="1"/>
  <c r="H631" i="1"/>
  <c r="H647" i="1"/>
  <c r="H665" i="1"/>
  <c r="H683" i="1"/>
  <c r="H701" i="1"/>
  <c r="H719" i="1"/>
  <c r="H737" i="1"/>
  <c r="H755" i="1"/>
  <c r="G770" i="1"/>
  <c r="H770" i="1"/>
  <c r="H774" i="1"/>
  <c r="H799" i="1"/>
  <c r="G816" i="1"/>
  <c r="H816" i="1"/>
  <c r="G527" i="1"/>
  <c r="G534" i="1"/>
  <c r="H538" i="1"/>
  <c r="G552" i="1"/>
  <c r="H556" i="1"/>
  <c r="G570" i="1"/>
  <c r="H574" i="1"/>
  <c r="G588" i="1"/>
  <c r="H592" i="1"/>
  <c r="G606" i="1"/>
  <c r="H610" i="1"/>
  <c r="G624" i="1"/>
  <c r="H628" i="1"/>
  <c r="H662" i="1"/>
  <c r="H680" i="1"/>
  <c r="H698" i="1"/>
  <c r="H716" i="1"/>
  <c r="H734" i="1"/>
  <c r="H752" i="1"/>
  <c r="G771" i="1"/>
  <c r="H771" i="1"/>
  <c r="G779" i="1"/>
  <c r="H779" i="1"/>
  <c r="H783" i="1"/>
  <c r="H808" i="1"/>
  <c r="G542" i="1"/>
  <c r="G560" i="1"/>
  <c r="G578" i="1"/>
  <c r="G596" i="1"/>
  <c r="G614" i="1"/>
  <c r="G632" i="1"/>
  <c r="H652" i="1"/>
  <c r="G780" i="1"/>
  <c r="H780" i="1"/>
  <c r="G788" i="1"/>
  <c r="H788" i="1"/>
  <c r="H532" i="1"/>
  <c r="H550" i="1"/>
  <c r="H568" i="1"/>
  <c r="H586" i="1"/>
  <c r="H604" i="1"/>
  <c r="H622" i="1"/>
  <c r="G653" i="1"/>
  <c r="H710" i="1"/>
  <c r="H728" i="1"/>
  <c r="H746" i="1"/>
  <c r="H764" i="1"/>
  <c r="H772" i="1"/>
  <c r="G789" i="1"/>
  <c r="H789" i="1"/>
  <c r="G797" i="1"/>
  <c r="H797" i="1"/>
  <c r="H547" i="1"/>
  <c r="H565" i="1"/>
  <c r="H583" i="1"/>
  <c r="H601" i="1"/>
  <c r="H619" i="1"/>
  <c r="G650" i="1"/>
  <c r="H653" i="1"/>
  <c r="H671" i="1"/>
  <c r="H689" i="1"/>
  <c r="H707" i="1"/>
  <c r="H725" i="1"/>
  <c r="H743" i="1"/>
  <c r="H761" i="1"/>
  <c r="H781" i="1"/>
  <c r="G798" i="1"/>
  <c r="H798" i="1"/>
  <c r="G806" i="1"/>
  <c r="H806" i="1"/>
  <c r="H1211" i="1"/>
  <c r="G1211" i="1"/>
  <c r="H1220" i="1"/>
  <c r="G1220" i="1"/>
  <c r="H1229" i="1"/>
  <c r="G1229" i="1"/>
  <c r="H1238" i="1"/>
  <c r="G1238" i="1"/>
  <c r="H1247" i="1"/>
  <c r="G1247" i="1"/>
  <c r="H1256" i="1"/>
  <c r="G1256" i="1"/>
  <c r="H1265" i="1"/>
  <c r="G1265" i="1"/>
  <c r="H1274" i="1"/>
  <c r="G1274" i="1"/>
  <c r="H1283" i="1"/>
  <c r="G1283" i="1"/>
  <c r="H1292" i="1"/>
  <c r="G1292" i="1"/>
  <c r="H1305" i="1"/>
  <c r="G1305" i="1"/>
  <c r="H1016" i="1"/>
  <c r="H1160" i="1"/>
  <c r="G1160" i="1"/>
  <c r="H1169" i="1"/>
  <c r="G1169" i="1"/>
  <c r="H1178" i="1"/>
  <c r="G1178" i="1"/>
  <c r="H1097" i="1"/>
  <c r="G1097" i="1"/>
  <c r="H1106" i="1"/>
  <c r="G1106" i="1"/>
  <c r="H1115" i="1"/>
  <c r="G1115" i="1"/>
  <c r="H1124" i="1"/>
  <c r="G1124" i="1"/>
  <c r="H1133" i="1"/>
  <c r="G1133" i="1"/>
  <c r="H1142" i="1"/>
  <c r="G1142" i="1"/>
  <c r="H1151" i="1"/>
  <c r="G1151" i="1"/>
  <c r="H943" i="1"/>
  <c r="H955" i="1"/>
  <c r="H967" i="1"/>
  <c r="H979" i="1"/>
  <c r="H1013" i="1"/>
  <c r="H1092" i="1"/>
  <c r="G1092" i="1"/>
  <c r="H1101" i="1"/>
  <c r="G1101" i="1"/>
  <c r="H1110" i="1"/>
  <c r="G1110" i="1"/>
  <c r="H1119" i="1"/>
  <c r="G1119" i="1"/>
  <c r="H1128" i="1"/>
  <c r="G1128" i="1"/>
  <c r="H1137" i="1"/>
  <c r="G1137" i="1"/>
  <c r="H1146" i="1"/>
  <c r="G1146" i="1"/>
  <c r="H1155" i="1"/>
  <c r="G1155" i="1"/>
  <c r="H1164" i="1"/>
  <c r="G1164" i="1"/>
  <c r="H1173" i="1"/>
  <c r="G1173" i="1"/>
  <c r="H1425" i="1"/>
  <c r="G1425" i="1"/>
  <c r="H1493" i="1"/>
  <c r="G1493" i="1"/>
  <c r="G1076" i="1"/>
  <c r="G1079" i="1"/>
  <c r="G1082" i="1"/>
  <c r="G1085" i="1"/>
  <c r="H1184" i="1"/>
  <c r="G1184" i="1"/>
  <c r="H1193" i="1"/>
  <c r="G1193" i="1"/>
  <c r="H1202" i="1"/>
  <c r="G1202" i="1"/>
  <c r="H1318" i="1"/>
  <c r="G1318" i="1"/>
  <c r="G1331" i="1"/>
  <c r="H1331" i="1"/>
  <c r="H1098" i="1"/>
  <c r="G1098" i="1"/>
  <c r="H1107" i="1"/>
  <c r="G1107" i="1"/>
  <c r="H1116" i="1"/>
  <c r="G1116" i="1"/>
  <c r="H1125" i="1"/>
  <c r="G1125" i="1"/>
  <c r="H1134" i="1"/>
  <c r="G1134" i="1"/>
  <c r="H1143" i="1"/>
  <c r="G1143" i="1"/>
  <c r="H1161" i="1"/>
  <c r="G1161" i="1"/>
  <c r="H1170" i="1"/>
  <c r="G1170" i="1"/>
  <c r="H1475" i="1"/>
  <c r="G1475" i="1"/>
  <c r="G1086" i="1"/>
  <c r="H1094" i="1"/>
  <c r="G1094" i="1"/>
  <c r="H1103" i="1"/>
  <c r="G1103" i="1"/>
  <c r="H1112" i="1"/>
  <c r="G1112" i="1"/>
  <c r="H1121" i="1"/>
  <c r="G1121" i="1"/>
  <c r="H1130" i="1"/>
  <c r="G1130" i="1"/>
  <c r="H1139" i="1"/>
  <c r="G1139" i="1"/>
  <c r="H1148" i="1"/>
  <c r="G1148" i="1"/>
  <c r="H1157" i="1"/>
  <c r="G1157" i="1"/>
  <c r="H1166" i="1"/>
  <c r="G1166" i="1"/>
  <c r="H1175" i="1"/>
  <c r="G1175" i="1"/>
  <c r="H1208" i="1"/>
  <c r="G1208" i="1"/>
  <c r="H1217" i="1"/>
  <c r="G1217" i="1"/>
  <c r="H1226" i="1"/>
  <c r="G1226" i="1"/>
  <c r="H1235" i="1"/>
  <c r="G1235" i="1"/>
  <c r="H1244" i="1"/>
  <c r="G1244" i="1"/>
  <c r="H1253" i="1"/>
  <c r="G1253" i="1"/>
  <c r="H1262" i="1"/>
  <c r="G1262" i="1"/>
  <c r="H1271" i="1"/>
  <c r="G1271" i="1"/>
  <c r="H1280" i="1"/>
  <c r="G1280" i="1"/>
  <c r="H1289" i="1"/>
  <c r="G1289" i="1"/>
  <c r="H1380" i="1"/>
  <c r="G1380" i="1"/>
  <c r="H1407" i="1"/>
  <c r="G1407" i="1"/>
  <c r="G1557" i="1"/>
  <c r="H1557" i="1"/>
  <c r="G1077" i="1"/>
  <c r="G1080" i="1"/>
  <c r="G1083" i="1"/>
  <c r="H1190" i="1"/>
  <c r="G1190" i="1"/>
  <c r="H1199" i="1"/>
  <c r="G1199" i="1"/>
  <c r="H1095" i="1"/>
  <c r="G1095" i="1"/>
  <c r="H1104" i="1"/>
  <c r="G1104" i="1"/>
  <c r="H1113" i="1"/>
  <c r="G1113" i="1"/>
  <c r="H1122" i="1"/>
  <c r="G1122" i="1"/>
  <c r="H1131" i="1"/>
  <c r="G1131" i="1"/>
  <c r="H1140" i="1"/>
  <c r="G1140" i="1"/>
  <c r="H1149" i="1"/>
  <c r="G1149" i="1"/>
  <c r="H1158" i="1"/>
  <c r="G1158" i="1"/>
  <c r="H1167" i="1"/>
  <c r="G1167" i="1"/>
  <c r="H1176" i="1"/>
  <c r="G1176" i="1"/>
  <c r="G1014" i="1"/>
  <c r="G1087" i="1"/>
  <c r="H1091" i="1"/>
  <c r="G1091" i="1"/>
  <c r="H1100" i="1"/>
  <c r="G1100" i="1"/>
  <c r="H1109" i="1"/>
  <c r="G1109" i="1"/>
  <c r="H1118" i="1"/>
  <c r="G1118" i="1"/>
  <c r="H1127" i="1"/>
  <c r="G1127" i="1"/>
  <c r="H1136" i="1"/>
  <c r="G1136" i="1"/>
  <c r="H1145" i="1"/>
  <c r="G1145" i="1"/>
  <c r="H1154" i="1"/>
  <c r="G1154" i="1"/>
  <c r="H1163" i="1"/>
  <c r="G1163" i="1"/>
  <c r="H1172" i="1"/>
  <c r="G1172" i="1"/>
  <c r="H1214" i="1"/>
  <c r="G1214" i="1"/>
  <c r="H1223" i="1"/>
  <c r="G1223" i="1"/>
  <c r="H1232" i="1"/>
  <c r="G1232" i="1"/>
  <c r="H1241" i="1"/>
  <c r="G1241" i="1"/>
  <c r="H1250" i="1"/>
  <c r="G1250" i="1"/>
  <c r="H1259" i="1"/>
  <c r="G1259" i="1"/>
  <c r="H1268" i="1"/>
  <c r="G1268" i="1"/>
  <c r="H1277" i="1"/>
  <c r="G1277" i="1"/>
  <c r="H1286" i="1"/>
  <c r="G1286" i="1"/>
  <c r="G1295" i="1"/>
  <c r="H1295" i="1"/>
  <c r="H1344" i="1"/>
  <c r="G1344" i="1"/>
  <c r="G1367" i="1"/>
  <c r="H1367" i="1"/>
  <c r="G1078" i="1"/>
  <c r="G1081" i="1"/>
  <c r="G1084" i="1"/>
  <c r="H1187" i="1"/>
  <c r="G1187" i="1"/>
  <c r="H1196" i="1"/>
  <c r="G1196" i="1"/>
  <c r="H1205" i="1"/>
  <c r="G1205" i="1"/>
  <c r="H1088" i="1"/>
  <c r="G1088" i="1"/>
  <c r="H1506" i="1"/>
  <c r="G1506" i="1"/>
  <c r="H1406" i="1"/>
  <c r="G1406" i="1"/>
  <c r="H1424" i="1"/>
  <c r="G1424" i="1"/>
  <c r="H1469" i="1"/>
  <c r="G1469" i="1"/>
  <c r="H1625" i="1"/>
  <c r="G1625" i="1"/>
  <c r="G1301" i="1"/>
  <c r="G1337" i="1"/>
  <c r="H1436" i="1"/>
  <c r="G1436" i="1"/>
  <c r="H1448" i="1"/>
  <c r="G1448" i="1"/>
  <c r="H1457" i="1"/>
  <c r="G1457" i="1"/>
  <c r="H1465" i="1"/>
  <c r="H1478" i="1"/>
  <c r="H1483" i="1"/>
  <c r="H1492" i="1"/>
  <c r="G1492" i="1"/>
  <c r="H1505" i="1"/>
  <c r="G1505" i="1"/>
  <c r="H1528" i="1"/>
  <c r="G1528" i="1"/>
  <c r="G1298" i="1"/>
  <c r="G1334" i="1"/>
  <c r="H1403" i="1"/>
  <c r="G1403" i="1"/>
  <c r="H1421" i="1"/>
  <c r="G1421" i="1"/>
  <c r="H1470" i="1"/>
  <c r="G1470" i="1"/>
  <c r="J1552" i="1"/>
  <c r="G1552" i="1"/>
  <c r="I1552" i="1" s="1"/>
  <c r="J1557" i="1"/>
  <c r="H1593" i="1"/>
  <c r="G1593" i="1"/>
  <c r="H1609" i="1"/>
  <c r="G1609" i="1"/>
  <c r="H1298" i="1"/>
  <c r="G1308" i="1"/>
  <c r="G1321" i="1"/>
  <c r="G1328" i="1"/>
  <c r="H1334" i="1"/>
  <c r="H1370" i="1"/>
  <c r="H1418" i="1"/>
  <c r="G1418" i="1"/>
  <c r="H1433" i="1"/>
  <c r="G1433" i="1"/>
  <c r="H1445" i="1"/>
  <c r="G1445" i="1"/>
  <c r="G1488" i="1"/>
  <c r="G1498" i="1"/>
  <c r="G1511" i="1"/>
  <c r="H1516" i="1"/>
  <c r="G1516" i="1"/>
  <c r="G1534" i="1"/>
  <c r="J1568" i="1"/>
  <c r="G1568" i="1"/>
  <c r="I1575" i="1"/>
  <c r="G1325" i="1"/>
  <c r="H1480" i="1"/>
  <c r="G1480" i="1"/>
  <c r="J1548" i="1"/>
  <c r="H1548" i="1"/>
  <c r="G1548" i="1"/>
  <c r="I1548" i="1" s="1"/>
  <c r="H1589" i="1"/>
  <c r="G1589" i="1"/>
  <c r="H1605" i="1"/>
  <c r="G1605" i="1"/>
  <c r="H1415" i="1"/>
  <c r="G1415" i="1"/>
  <c r="H1467" i="1"/>
  <c r="G1467" i="1"/>
  <c r="I1561" i="1"/>
  <c r="G1319" i="1"/>
  <c r="H1325" i="1"/>
  <c r="G1355" i="1"/>
  <c r="H1361" i="1"/>
  <c r="H1397" i="1"/>
  <c r="H1442" i="1"/>
  <c r="G1442" i="1"/>
  <c r="H1454" i="1"/>
  <c r="G1454" i="1"/>
  <c r="H1472" i="1"/>
  <c r="H1412" i="1"/>
  <c r="G1412" i="1"/>
  <c r="H1585" i="1"/>
  <c r="G1585" i="1"/>
  <c r="H1601" i="1"/>
  <c r="G1601" i="1"/>
  <c r="H1617" i="1"/>
  <c r="G1617" i="1"/>
  <c r="G1182" i="1"/>
  <c r="G1185" i="1"/>
  <c r="G1188" i="1"/>
  <c r="G1191" i="1"/>
  <c r="G1194" i="1"/>
  <c r="G1197" i="1"/>
  <c r="G1200" i="1"/>
  <c r="G1203"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329" i="1"/>
  <c r="G1365" i="1"/>
  <c r="G1303" i="1"/>
  <c r="H1316" i="1"/>
  <c r="G1326" i="1"/>
  <c r="H1352" i="1"/>
  <c r="G1362" i="1"/>
  <c r="H1388" i="1"/>
  <c r="G1398" i="1"/>
  <c r="H1409" i="1"/>
  <c r="G1409" i="1"/>
  <c r="G1416" i="1"/>
  <c r="H1427" i="1"/>
  <c r="G1427" i="1"/>
  <c r="H1439" i="1"/>
  <c r="G1439" i="1"/>
  <c r="H1451" i="1"/>
  <c r="G1451" i="1"/>
  <c r="H1518" i="1"/>
  <c r="G1518" i="1"/>
  <c r="H1538" i="1"/>
  <c r="G1538" i="1"/>
  <c r="H1555" i="1"/>
  <c r="G1555" i="1"/>
  <c r="H1566" i="1"/>
  <c r="I1566" i="1" s="1"/>
  <c r="J1566" i="1"/>
  <c r="G1307" i="1"/>
  <c r="H1313" i="1"/>
  <c r="G1343" i="1"/>
  <c r="H1349" i="1"/>
  <c r="H1385" i="1"/>
  <c r="H1431" i="1"/>
  <c r="H1443" i="1"/>
  <c r="H1456" i="1"/>
  <c r="G1456" i="1"/>
  <c r="H1482" i="1"/>
  <c r="G1482" i="1"/>
  <c r="H1597" i="1"/>
  <c r="G1597" i="1"/>
  <c r="H1613" i="1"/>
  <c r="G1613" i="1"/>
  <c r="H1485" i="1"/>
  <c r="H1521" i="1"/>
  <c r="G1543" i="1"/>
  <c r="J1543" i="1"/>
  <c r="H1564" i="1"/>
  <c r="G1571" i="1"/>
  <c r="H335" i="9"/>
  <c r="E176" i="5"/>
  <c r="F23" i="4"/>
  <c r="D7" i="4"/>
  <c r="E106" i="4"/>
  <c r="D102" i="1" s="1"/>
  <c r="F107" i="4"/>
  <c r="E299" i="4"/>
  <c r="I18" i="3"/>
  <c r="G1459" i="1"/>
  <c r="G1472" i="1"/>
  <c r="G1485" i="1"/>
  <c r="G1495" i="1"/>
  <c r="G1508" i="1"/>
  <c r="G1521" i="1"/>
  <c r="G1531" i="1"/>
  <c r="G1541" i="1"/>
  <c r="I1541" i="1" s="1"/>
  <c r="J1541" i="1"/>
  <c r="H1543" i="1"/>
  <c r="H1550" i="1"/>
  <c r="I1550" i="1" s="1"/>
  <c r="G1564" i="1"/>
  <c r="I1564" i="1" s="1"/>
  <c r="H1571" i="1"/>
  <c r="G1581" i="1"/>
  <c r="D49" i="4"/>
  <c r="F361" i="4"/>
  <c r="D360" i="4"/>
  <c r="H1476" i="1"/>
  <c r="H1512" i="1"/>
  <c r="G1576" i="1"/>
  <c r="H1579" i="1"/>
  <c r="I1579" i="1" s="1"/>
  <c r="D43" i="4"/>
  <c r="F44" i="4"/>
  <c r="I22" i="3"/>
  <c r="H1473" i="1"/>
  <c r="H1553" i="1"/>
  <c r="I1553" i="1" s="1"/>
  <c r="J1564" i="1"/>
  <c r="E639" i="4"/>
  <c r="D633" i="1" s="1"/>
  <c r="I1558" i="1"/>
  <c r="G1567" i="1"/>
  <c r="G1680" i="1"/>
  <c r="F230" i="4"/>
  <c r="F536" i="4"/>
  <c r="G1529" i="1"/>
  <c r="H1544" i="1"/>
  <c r="I1544" i="1" s="1"/>
  <c r="G1551" i="1"/>
  <c r="I1551" i="1" s="1"/>
  <c r="G1556" i="1"/>
  <c r="I1556" i="1" s="1"/>
  <c r="H1558" i="1"/>
  <c r="G1565" i="1"/>
  <c r="I1565" i="1" s="1"/>
  <c r="H1567" i="1"/>
  <c r="G1577" i="1"/>
  <c r="I1577" i="1" s="1"/>
  <c r="G1676" i="1"/>
  <c r="E7" i="4"/>
  <c r="F82" i="4"/>
  <c r="E535" i="4"/>
  <c r="H1461" i="1"/>
  <c r="G1477" i="1"/>
  <c r="G1490" i="1"/>
  <c r="H1497" i="1"/>
  <c r="G1503" i="1"/>
  <c r="G1513" i="1"/>
  <c r="G1526" i="1"/>
  <c r="H1533" i="1"/>
  <c r="G1542" i="1"/>
  <c r="I1542" i="1" s="1"/>
  <c r="G1549" i="1"/>
  <c r="I1549" i="1" s="1"/>
  <c r="J1553" i="1"/>
  <c r="H1556" i="1"/>
  <c r="H1565" i="1"/>
  <c r="J1577" i="1"/>
  <c r="D44" i="8"/>
  <c r="C1582" i="1"/>
  <c r="J1551" i="1"/>
  <c r="F647" i="4"/>
  <c r="H1455" i="1"/>
  <c r="H1491" i="1"/>
  <c r="H1527" i="1"/>
  <c r="G1545" i="1"/>
  <c r="I1545" i="1" s="1"/>
  <c r="J1545" i="1"/>
  <c r="J1549" i="1"/>
  <c r="H1568" i="1"/>
  <c r="G1677" i="1"/>
  <c r="E5" i="7"/>
  <c r="D125" i="4"/>
  <c r="D309" i="4"/>
  <c r="D648" i="4"/>
  <c r="B44" i="9"/>
  <c r="B92" i="9"/>
  <c r="G183" i="9"/>
  <c r="E183" i="9" s="1"/>
  <c r="B183" i="9" s="1"/>
  <c r="G192" i="9"/>
  <c r="E192" i="9" s="1"/>
  <c r="B192" i="9" s="1"/>
  <c r="G201" i="9"/>
  <c r="E201" i="9" s="1"/>
  <c r="B201" i="9" s="1"/>
  <c r="B243" i="9"/>
  <c r="F253" i="9"/>
  <c r="B264" i="9"/>
  <c r="F278" i="9"/>
  <c r="B289" i="9"/>
  <c r="B316" i="9"/>
  <c r="B340" i="9"/>
  <c r="E648" i="4"/>
  <c r="D642" i="1" s="1"/>
  <c r="D70" i="5"/>
  <c r="G314" i="9"/>
  <c r="G315" i="9"/>
  <c r="F150" i="5"/>
  <c r="B29" i="9"/>
  <c r="E35" i="9"/>
  <c r="B35" i="9" s="1"/>
  <c r="B45" i="9"/>
  <c r="B77" i="9"/>
  <c r="E83" i="9"/>
  <c r="B83" i="9" s="1"/>
  <c r="B93" i="9"/>
  <c r="B229" i="9"/>
  <c r="H315" i="9"/>
  <c r="H314" i="9"/>
  <c r="D89" i="6"/>
  <c r="F94" i="6"/>
  <c r="F229" i="9"/>
  <c r="B240" i="9"/>
  <c r="B254" i="9"/>
  <c r="B279" i="9"/>
  <c r="D134" i="4"/>
  <c r="D202" i="4"/>
  <c r="D273" i="4"/>
  <c r="E373" i="4"/>
  <c r="D368" i="1" s="1"/>
  <c r="H368" i="1" s="1"/>
  <c r="F537" i="4"/>
  <c r="F585" i="4"/>
  <c r="F607" i="4"/>
  <c r="D202" i="5"/>
  <c r="F115" i="6"/>
  <c r="D114" i="6"/>
  <c r="B32" i="9"/>
  <c r="B80" i="9"/>
  <c r="B100" i="9"/>
  <c r="F225" i="4"/>
  <c r="D5" i="6"/>
  <c r="F10" i="6"/>
  <c r="G186" i="9"/>
  <c r="E186" i="9" s="1"/>
  <c r="B186" i="9" s="1"/>
  <c r="G195" i="9"/>
  <c r="E195" i="9" s="1"/>
  <c r="B195" i="9" s="1"/>
  <c r="G204" i="9"/>
  <c r="E204" i="9" s="1"/>
  <c r="B204" i="9" s="1"/>
  <c r="B230" i="9"/>
  <c r="B265" i="9"/>
  <c r="B269" i="9"/>
  <c r="B276" i="9"/>
  <c r="D431" i="4"/>
  <c r="D479" i="4"/>
  <c r="F633" i="4"/>
  <c r="D12" i="5"/>
  <c r="E141" i="6"/>
  <c r="B52" i="9"/>
  <c r="E55" i="9"/>
  <c r="B55" i="9" s="1"/>
  <c r="E131" i="9"/>
  <c r="B131" i="9" s="1"/>
  <c r="B328" i="9"/>
  <c r="G313" i="9"/>
  <c r="E313" i="9" s="1"/>
  <c r="B313" i="9" s="1"/>
  <c r="F259" i="5"/>
  <c r="B68" i="9"/>
  <c r="H179" i="9"/>
  <c r="F426" i="4"/>
  <c r="D51" i="8"/>
  <c r="C1627" i="1" s="1"/>
  <c r="H19" i="9"/>
  <c r="E19" i="9" s="1"/>
  <c r="B19" i="9" s="1"/>
  <c r="B53" i="9"/>
  <c r="E59" i="9"/>
  <c r="B59" i="9" s="1"/>
  <c r="B69" i="9"/>
  <c r="E78" i="9"/>
  <c r="B78" i="9" s="1"/>
  <c r="B104" i="9"/>
  <c r="B231" i="9"/>
  <c r="F241" i="9"/>
  <c r="B241" i="9" s="1"/>
  <c r="B252" i="9"/>
  <c r="B266" i="9"/>
  <c r="D153" i="4"/>
  <c r="F196" i="5"/>
  <c r="G336" i="9"/>
  <c r="E336" i="9" s="1"/>
  <c r="B336" i="9" s="1"/>
  <c r="H309" i="9"/>
  <c r="G309" i="9"/>
  <c r="E309" i="9" s="1"/>
  <c r="B309" i="9" s="1"/>
  <c r="M228" i="9"/>
  <c r="G178" i="9"/>
  <c r="E178" i="9" s="1"/>
  <c r="B178" i="9" s="1"/>
  <c r="G175" i="9"/>
  <c r="E175" i="9" s="1"/>
  <c r="B175"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G180" i="9"/>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180" i="9"/>
  <c r="G189" i="9"/>
  <c r="E189" i="9" s="1"/>
  <c r="B189" i="9" s="1"/>
  <c r="G198" i="9"/>
  <c r="E198" i="9" s="1"/>
  <c r="B198" i="9" s="1"/>
  <c r="D106" i="4"/>
  <c r="D597" i="4"/>
  <c r="D535" i="4" s="1"/>
  <c r="E147" i="5"/>
  <c r="D1152" i="1" s="1"/>
  <c r="D177" i="5"/>
  <c r="E338" i="9"/>
  <c r="B338" i="9" s="1"/>
  <c r="F254" i="5"/>
  <c r="F130" i="6"/>
  <c r="D129" i="6"/>
  <c r="B56" i="9"/>
  <c r="E95" i="9"/>
  <c r="B95" i="9" s="1"/>
  <c r="B129" i="9"/>
  <c r="B153" i="9"/>
  <c r="E167" i="9"/>
  <c r="B167" i="9" s="1"/>
  <c r="B242" i="9"/>
  <c r="B292" i="9"/>
  <c r="F36" i="6"/>
  <c r="D35" i="6"/>
  <c r="I10" i="9"/>
  <c r="B232" i="9"/>
  <c r="B239" i="9"/>
  <c r="F242" i="9"/>
  <c r="B267" i="9"/>
  <c r="D5" i="7"/>
  <c r="B28" i="9"/>
  <c r="E31" i="9"/>
  <c r="B31" i="9" s="1"/>
  <c r="B76" i="9"/>
  <c r="E79" i="9"/>
  <c r="B79" i="9" s="1"/>
  <c r="E102" i="9"/>
  <c r="B102" i="9" s="1"/>
  <c r="E119" i="9"/>
  <c r="B119" i="9" s="1"/>
  <c r="E143" i="9"/>
  <c r="B143" i="9" s="1"/>
  <c r="B228" i="9"/>
  <c r="B253" i="9"/>
  <c r="B257" i="9"/>
  <c r="B278" i="9"/>
  <c r="F535" i="4" l="1"/>
  <c r="C529" i="1"/>
  <c r="G345" i="9"/>
  <c r="E345" i="9" s="1"/>
  <c r="C1537" i="1"/>
  <c r="H33" i="3"/>
  <c r="F431" i="4"/>
  <c r="D430" i="4"/>
  <c r="C425" i="1"/>
  <c r="F202" i="4"/>
  <c r="C198" i="1"/>
  <c r="D69" i="5"/>
  <c r="F70" i="5"/>
  <c r="C1075" i="1"/>
  <c r="F49" i="4"/>
  <c r="C45" i="1"/>
  <c r="E175" i="5"/>
  <c r="D1179" i="1" s="1"/>
  <c r="I24" i="3"/>
  <c r="D1180" i="1"/>
  <c r="F177" i="5"/>
  <c r="D176" i="5"/>
  <c r="G335" i="9"/>
  <c r="E335" i="9" s="1"/>
  <c r="B335" i="9" s="1"/>
  <c r="C1181" i="1"/>
  <c r="F134" i="4"/>
  <c r="C130" i="1"/>
  <c r="E6" i="4"/>
  <c r="D3" i="1"/>
  <c r="F106" i="4"/>
  <c r="C102" i="1"/>
  <c r="E360" i="4"/>
  <c r="F129" i="6"/>
  <c r="C1524" i="1"/>
  <c r="I1568" i="1"/>
  <c r="H24" i="9"/>
  <c r="F153" i="4"/>
  <c r="G24" i="9"/>
  <c r="D152" i="4"/>
  <c r="C149" i="1"/>
  <c r="F114" i="6"/>
  <c r="C1509" i="1"/>
  <c r="H30" i="3"/>
  <c r="F648" i="4"/>
  <c r="C642" i="1"/>
  <c r="I1567" i="1"/>
  <c r="F43" i="4"/>
  <c r="C39" i="1"/>
  <c r="E180" i="9"/>
  <c r="B180" i="9" s="1"/>
  <c r="D308" i="4"/>
  <c r="F309" i="4"/>
  <c r="C304" i="1"/>
  <c r="I1543" i="1"/>
  <c r="G368" i="1"/>
  <c r="F35" i="6"/>
  <c r="H28" i="3"/>
  <c r="C1430" i="1"/>
  <c r="H1627" i="1"/>
  <c r="G1627" i="1"/>
  <c r="F202" i="5"/>
  <c r="G337" i="9"/>
  <c r="E337" i="9" s="1"/>
  <c r="B337" i="9" s="1"/>
  <c r="C1206" i="1"/>
  <c r="F125" i="4"/>
  <c r="C121" i="1"/>
  <c r="G1582" i="1"/>
  <c r="H1582" i="1"/>
  <c r="E423" i="4"/>
  <c r="E301" i="4"/>
  <c r="D297" i="1" s="1"/>
  <c r="D295" i="1"/>
  <c r="I33" i="3"/>
  <c r="D1537" i="1"/>
  <c r="K1480" i="9"/>
  <c r="I39" i="3"/>
  <c r="C1620" i="1"/>
  <c r="H1152" i="1"/>
  <c r="G1152" i="1"/>
  <c r="I31" i="3"/>
  <c r="D1536" i="1"/>
  <c r="F373" i="4"/>
  <c r="I1557" i="1"/>
  <c r="F597" i="4"/>
  <c r="C591" i="1"/>
  <c r="D7" i="5"/>
  <c r="F12" i="5"/>
  <c r="C1017" i="1"/>
  <c r="G347" i="9"/>
  <c r="E347" i="9" s="1"/>
  <c r="D141" i="6"/>
  <c r="F5" i="6"/>
  <c r="H27" i="3"/>
  <c r="C1400" i="1"/>
  <c r="F89" i="6"/>
  <c r="C1484" i="1"/>
  <c r="F7" i="4"/>
  <c r="D6" i="4"/>
  <c r="C3" i="1"/>
  <c r="E315" i="9"/>
  <c r="B315" i="9" s="1"/>
  <c r="F360" i="4"/>
  <c r="C355" i="1"/>
  <c r="D45" i="8"/>
  <c r="G342" i="9" s="1"/>
  <c r="E342" i="9" s="1"/>
  <c r="F479" i="4"/>
  <c r="C473" i="1"/>
  <c r="F273" i="4"/>
  <c r="C269" i="1"/>
  <c r="E314" i="9"/>
  <c r="B314" i="9" s="1"/>
  <c r="E640" i="4"/>
  <c r="D634" i="1" s="1"/>
  <c r="D529" i="1"/>
  <c r="E69" i="5"/>
  <c r="B342" i="9" l="1"/>
  <c r="F308" i="4"/>
  <c r="D417" i="4"/>
  <c r="C303" i="1"/>
  <c r="E24" i="9"/>
  <c r="F69" i="5"/>
  <c r="H23" i="3"/>
  <c r="C1074" i="1"/>
  <c r="H17" i="3"/>
  <c r="D422" i="4"/>
  <c r="F6" i="4"/>
  <c r="C2" i="1"/>
  <c r="G1484" i="1"/>
  <c r="H1484" i="1"/>
  <c r="F176" i="5"/>
  <c r="H24" i="3"/>
  <c r="D175" i="5"/>
  <c r="C1180" i="1"/>
  <c r="G425" i="1"/>
  <c r="H425" i="1"/>
  <c r="H269" i="1"/>
  <c r="G269" i="1"/>
  <c r="H1430" i="1"/>
  <c r="G1430" i="1"/>
  <c r="H1524" i="1"/>
  <c r="G1524" i="1"/>
  <c r="F430" i="4"/>
  <c r="D639" i="4"/>
  <c r="C424" i="1"/>
  <c r="H9" i="3"/>
  <c r="H1400" i="1"/>
  <c r="G1400" i="1"/>
  <c r="E644" i="4"/>
  <c r="D418" i="1"/>
  <c r="H20" i="9"/>
  <c r="G642" i="1"/>
  <c r="H642" i="1"/>
  <c r="E418" i="4"/>
  <c r="D413" i="1" s="1"/>
  <c r="D355" i="1"/>
  <c r="E417" i="4"/>
  <c r="D412" i="1" s="1"/>
  <c r="G591" i="1"/>
  <c r="H591" i="1"/>
  <c r="H39" i="1"/>
  <c r="G39" i="1"/>
  <c r="F141" i="6"/>
  <c r="H31" i="3"/>
  <c r="C1536" i="1"/>
  <c r="H102" i="1"/>
  <c r="G102" i="1"/>
  <c r="H1537" i="1"/>
  <c r="G1537" i="1"/>
  <c r="G473" i="1"/>
  <c r="H473" i="1"/>
  <c r="H1509" i="1"/>
  <c r="G1509" i="1"/>
  <c r="H45" i="1"/>
  <c r="G45" i="1"/>
  <c r="B345" i="9"/>
  <c r="E344" i="9"/>
  <c r="I10" i="3" s="1"/>
  <c r="H198" i="1"/>
  <c r="G198" i="1"/>
  <c r="I40" i="3"/>
  <c r="C1621" i="1"/>
  <c r="H355" i="1"/>
  <c r="G355" i="1"/>
  <c r="D418" i="4"/>
  <c r="H529" i="1"/>
  <c r="G529" i="1"/>
  <c r="H1181" i="1"/>
  <c r="G1181" i="1"/>
  <c r="H1620" i="1"/>
  <c r="G1620" i="1"/>
  <c r="G343" i="9"/>
  <c r="E343" i="9" s="1"/>
  <c r="B343" i="9" s="1"/>
  <c r="H304" i="1"/>
  <c r="G304" i="1"/>
  <c r="H149" i="1"/>
  <c r="G149" i="1"/>
  <c r="E300" i="4"/>
  <c r="D296" i="1" s="1"/>
  <c r="E422" i="4"/>
  <c r="E425" i="4" s="1"/>
  <c r="D420" i="1" s="1"/>
  <c r="I17" i="3"/>
  <c r="D2" i="1"/>
  <c r="H1075" i="1"/>
  <c r="G1075" i="1"/>
  <c r="D640" i="4"/>
  <c r="B347" i="9"/>
  <c r="E346" i="9"/>
  <c r="H1017" i="1"/>
  <c r="G1017" i="1"/>
  <c r="G121" i="1"/>
  <c r="H121" i="1"/>
  <c r="I23" i="3"/>
  <c r="D1074" i="1"/>
  <c r="E6" i="5"/>
  <c r="H3" i="1"/>
  <c r="G3" i="1"/>
  <c r="F7" i="5"/>
  <c r="D6" i="5"/>
  <c r="H22" i="3"/>
  <c r="C1012" i="1"/>
  <c r="H1206" i="1"/>
  <c r="G1206" i="1"/>
  <c r="D299" i="4"/>
  <c r="D300" i="4" s="1"/>
  <c r="F152" i="4"/>
  <c r="H18" i="3"/>
  <c r="C148" i="1"/>
  <c r="G130" i="1"/>
  <c r="H130" i="1"/>
  <c r="F300" i="4" l="1"/>
  <c r="C296" i="1"/>
  <c r="K3" i="9"/>
  <c r="I9" i="3"/>
  <c r="H1180" i="1"/>
  <c r="G1180" i="1"/>
  <c r="H1074" i="1"/>
  <c r="G1074" i="1"/>
  <c r="G424" i="1"/>
  <c r="H424" i="1"/>
  <c r="F175" i="5"/>
  <c r="C1179" i="1"/>
  <c r="F299" i="4"/>
  <c r="D423" i="4"/>
  <c r="D301" i="4"/>
  <c r="C295" i="1"/>
  <c r="H1621" i="1"/>
  <c r="G1621" i="1"/>
  <c r="H11" i="3"/>
  <c r="F639" i="4"/>
  <c r="C633" i="1"/>
  <c r="F418" i="4"/>
  <c r="C413" i="1"/>
  <c r="B24" i="9"/>
  <c r="H303" i="1"/>
  <c r="G303" i="1"/>
  <c r="H1012" i="1"/>
  <c r="G1012" i="1"/>
  <c r="G299" i="9"/>
  <c r="E299" i="9" s="1"/>
  <c r="F6" i="5"/>
  <c r="G306" i="9"/>
  <c r="E306" i="9" s="1"/>
  <c r="B306" i="9" s="1"/>
  <c r="C1011" i="1"/>
  <c r="F640" i="4"/>
  <c r="C634" i="1"/>
  <c r="F417" i="4"/>
  <c r="C412" i="1"/>
  <c r="E643" i="4"/>
  <c r="E646" i="4" s="1"/>
  <c r="E424" i="4"/>
  <c r="D419" i="1" s="1"/>
  <c r="D417" i="1"/>
  <c r="H1536" i="1"/>
  <c r="G1536" i="1"/>
  <c r="H2" i="1"/>
  <c r="G2" i="1"/>
  <c r="G148" i="1"/>
  <c r="H148" i="1"/>
  <c r="H299" i="9"/>
  <c r="D1011" i="1"/>
  <c r="D638" i="1"/>
  <c r="D424" i="4"/>
  <c r="D643" i="4"/>
  <c r="F422" i="4"/>
  <c r="C417" i="1"/>
  <c r="E341" i="9"/>
  <c r="G413" i="1" l="1"/>
  <c r="H413" i="1"/>
  <c r="H8" i="3"/>
  <c r="H1011" i="1"/>
  <c r="G1011" i="1"/>
  <c r="H633" i="1"/>
  <c r="G633" i="1"/>
  <c r="N3" i="9"/>
  <c r="I11" i="3"/>
  <c r="B299" i="9"/>
  <c r="H634" i="1"/>
  <c r="G634" i="1"/>
  <c r="F643" i="4"/>
  <c r="C637" i="1"/>
  <c r="H417" i="1"/>
  <c r="G417" i="1"/>
  <c r="F301" i="4"/>
  <c r="C297" i="1"/>
  <c r="H296" i="1"/>
  <c r="G296" i="1"/>
  <c r="F424" i="4"/>
  <c r="C419" i="1"/>
  <c r="H295" i="1"/>
  <c r="G295" i="1"/>
  <c r="D640" i="1"/>
  <c r="E645" i="4"/>
  <c r="E650" i="4" s="1"/>
  <c r="D637" i="1"/>
  <c r="F423" i="4"/>
  <c r="D425" i="4"/>
  <c r="D644" i="4"/>
  <c r="C418" i="1"/>
  <c r="G20" i="9"/>
  <c r="E20" i="9" s="1"/>
  <c r="B20" i="9" s="1"/>
  <c r="G412" i="1"/>
  <c r="H412" i="1"/>
  <c r="H1179" i="1"/>
  <c r="G1179" i="1"/>
  <c r="F425" i="4" l="1"/>
  <c r="C420" i="1"/>
  <c r="H297" i="1"/>
  <c r="G297" i="1"/>
  <c r="E649" i="4"/>
  <c r="D639" i="1"/>
  <c r="H637" i="1"/>
  <c r="G637" i="1"/>
  <c r="M3" i="9"/>
  <c r="G419" i="1"/>
  <c r="H419" i="1"/>
  <c r="H418" i="1"/>
  <c r="G418" i="1"/>
  <c r="D646" i="4"/>
  <c r="F644" i="4"/>
  <c r="C638" i="1"/>
  <c r="D645" i="4"/>
  <c r="I20" i="3"/>
  <c r="D644" i="1"/>
  <c r="I19" i="3" l="1"/>
  <c r="D643" i="1"/>
  <c r="F646" i="4"/>
  <c r="D650" i="4"/>
  <c r="C640" i="1"/>
  <c r="H333" i="9"/>
  <c r="G333" i="9"/>
  <c r="E333" i="9" s="1"/>
  <c r="F645" i="4"/>
  <c r="D649" i="4"/>
  <c r="C639" i="1"/>
  <c r="G638" i="1"/>
  <c r="H638" i="1"/>
  <c r="H420" i="1"/>
  <c r="G420" i="1"/>
  <c r="B333" i="9" l="1"/>
  <c r="E298" i="9"/>
  <c r="I8" i="3" s="1"/>
  <c r="G639" i="1"/>
  <c r="H639" i="1"/>
  <c r="H7" i="3"/>
  <c r="H640" i="1"/>
  <c r="G640" i="1"/>
  <c r="F649" i="4"/>
  <c r="H19" i="3"/>
  <c r="C643" i="1"/>
  <c r="G297" i="9"/>
  <c r="E297" i="9" s="1"/>
  <c r="B297" i="9" s="1"/>
  <c r="H20" i="3"/>
  <c r="F650" i="4"/>
  <c r="C644" i="1"/>
  <c r="H643" i="1" l="1"/>
  <c r="G643" i="1"/>
  <c r="J3" i="9"/>
  <c r="G644" i="1"/>
  <c r="H644" i="1"/>
  <c r="L293" i="9" l="1"/>
  <c r="F293" i="9" s="1"/>
  <c r="G295" i="9"/>
  <c r="G18" i="9"/>
  <c r="G17" i="9"/>
  <c r="H16" i="9"/>
  <c r="H295" i="9"/>
  <c r="H18" i="9"/>
  <c r="L15" i="9"/>
  <c r="J8" i="9"/>
  <c r="K6" i="9"/>
  <c r="H22" i="9"/>
  <c r="I5" i="9"/>
  <c r="E5" i="9" s="1"/>
  <c r="G22" i="9"/>
  <c r="J12" i="9"/>
  <c r="J5" i="9"/>
  <c r="K7" i="9"/>
  <c r="M16" i="9"/>
  <c r="J10" i="9"/>
  <c r="K12" i="9"/>
  <c r="G15" i="9"/>
  <c r="L16" i="9"/>
  <c r="F16" i="9" s="1"/>
  <c r="K10" i="9"/>
  <c r="K5" i="9"/>
  <c r="J17" i="9"/>
  <c r="H21" i="9"/>
  <c r="I8" i="9"/>
  <c r="G16" i="9"/>
  <c r="E16" i="9" s="1"/>
  <c r="H15" i="9"/>
  <c r="K11" i="9"/>
  <c r="I6" i="9"/>
  <c r="I17" i="9"/>
  <c r="G21" i="9"/>
  <c r="E21" i="9" s="1"/>
  <c r="B21" i="9" s="1"/>
  <c r="J9" i="9"/>
  <c r="J13" i="9"/>
  <c r="M15" i="9"/>
  <c r="K8" i="9"/>
  <c r="K9" i="9"/>
  <c r="K13" i="9"/>
  <c r="I9" i="9"/>
  <c r="I12" i="9"/>
  <c r="E12" i="9" s="1"/>
  <c r="B12" i="9" s="1"/>
  <c r="I7" i="9"/>
  <c r="I11" i="9"/>
  <c r="H17" i="9"/>
  <c r="I13" i="9"/>
  <c r="E13" i="9" s="1"/>
  <c r="B13" i="9" s="1"/>
  <c r="J7" i="9"/>
  <c r="J11" i="9"/>
  <c r="J6" i="9"/>
  <c r="E15" i="9" l="1"/>
  <c r="B5" i="9"/>
  <c r="F15" i="9"/>
  <c r="F14" i="9" s="1"/>
  <c r="E6" i="9"/>
  <c r="B6" i="9" s="1"/>
  <c r="E10" i="9"/>
  <c r="B10" i="9" s="1"/>
  <c r="E7" i="9"/>
  <c r="B7" i="9" s="1"/>
  <c r="E17" i="9"/>
  <c r="B17" i="9" s="1"/>
  <c r="B16" i="9"/>
  <c r="E18" i="9"/>
  <c r="B18" i="9" s="1"/>
  <c r="E11" i="9"/>
  <c r="B11" i="9" s="1"/>
  <c r="E8" i="9"/>
  <c r="B8" i="9" s="1"/>
  <c r="E295" i="9"/>
  <c r="E9" i="9"/>
  <c r="B9" i="9" s="1"/>
  <c r="E22" i="9"/>
  <c r="B22" i="9" s="1"/>
  <c r="B293" i="9"/>
  <c r="F23" i="9"/>
  <c r="F3" i="9" l="1"/>
  <c r="E14" i="9"/>
  <c r="I13" i="3" s="1"/>
  <c r="B15" i="9"/>
  <c r="B295" i="9"/>
  <c r="E23" i="9"/>
  <c r="I7" i="3" s="1"/>
  <c r="E4" i="9"/>
  <c r="E3" i="9" l="1"/>
</calcChain>
</file>

<file path=xl/sharedStrings.xml><?xml version="1.0" encoding="utf-8"?>
<sst xmlns="http://schemas.openxmlformats.org/spreadsheetml/2006/main" count="4722" uniqueCount="3655">
  <si>
    <t>Obveznik:</t>
  </si>
  <si>
    <t>37679 - OPĆINA MAČE</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</si>
  <si>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</si>
  <si>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</si>
  <si>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</si>
  <si>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</si>
  <si>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</si>
  <si>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</si>
  <si>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</si>
  <si>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</si>
  <si>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</si>
  <si>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</si>
  <si>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</si>
  <si>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</si>
  <si>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</si>
  <si>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</si>
  <si>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</si>
  <si>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</si>
  <si>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</si>
  <si>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</si>
  <si>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</si>
  <si>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</si>
  <si>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</si>
  <si>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</si>
  <si>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</si>
  <si>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</si>
  <si>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</si>
  <si>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</si>
  <si>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</si>
  <si>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</si>
  <si>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</si>
  <si>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</si>
  <si>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</si>
  <si>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</si>
  <si>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</si>
  <si>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</si>
  <si>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</si>
  <si>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</si>
  <si>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</si>
  <si>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</si>
  <si>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</si>
  <si>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</si>
  <si>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</si>
  <si>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</si>
  <si>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</si>
  <si>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</si>
  <si>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</si>
  <si>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</si>
  <si>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</si>
  <si>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</si>
  <si>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</si>
  <si>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</si>
  <si>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</si>
  <si>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</si>
  <si>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</si>
  <si>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</si>
  <si>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</si>
  <si>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</si>
  <si>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</si>
  <si>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</si>
  <si>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</si>
  <si>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</si>
  <si>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</si>
  <si>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</si>
  <si>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</si>
  <si>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</si>
  <si>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</si>
  <si>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</si>
  <si>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</si>
  <si>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</si>
  <si>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</si>
  <si>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</si>
  <si>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</si>
  <si>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</si>
  <si>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</si>
  <si>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</si>
  <si>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</si>
  <si>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</si>
  <si>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</si>
  <si>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</si>
  <si>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</si>
  <si>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</si>
  <si>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</si>
  <si>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</si>
  <si>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</si>
  <si>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</si>
  <si>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</si>
  <si>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</si>
  <si>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</si>
  <si>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</si>
  <si>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</si>
  <si>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</si>
  <si>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</si>
  <si>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</si>
  <si>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</si>
  <si>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</si>
  <si>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</si>
  <si>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</si>
  <si>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</si>
  <si>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</si>
  <si>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</si>
  <si>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</si>
  <si>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</si>
  <si>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</si>
  <si>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</si>
  <si>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</si>
  <si>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</si>
  <si>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</si>
  <si>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</si>
  <si>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</si>
  <si>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</si>
  <si>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</si>
  <si>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</si>
  <si>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</si>
  <si>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</si>
  <si>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</si>
  <si>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</si>
  <si>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</si>
  <si>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</si>
  <si>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</si>
  <si>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</si>
  <si>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</si>
  <si>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</si>
  <si>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</si>
  <si>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</si>
  <si>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</si>
  <si>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</si>
  <si>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</si>
  <si>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</si>
  <si>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</si>
  <si>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</si>
  <si>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</si>
  <si>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</si>
  <si>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</si>
  <si>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</si>
  <si>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</si>
  <si>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</si>
  <si>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</si>
  <si>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</si>
  <si>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</si>
  <si>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</si>
  <si>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</si>
  <si>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</si>
  <si>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</si>
  <si>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</si>
  <si>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</si>
  <si>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</si>
  <si>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</si>
  <si>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</si>
  <si>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</si>
  <si>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</si>
  <si>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</si>
  <si>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</si>
  <si>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</si>
  <si>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</si>
  <si>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</si>
  <si>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</si>
  <si>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</si>
  <si>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</si>
  <si>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</si>
  <si>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</si>
  <si>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</si>
  <si>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</si>
  <si>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</si>
  <si>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</si>
  <si>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</si>
  <si>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</si>
  <si>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</si>
  <si>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</si>
  <si>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</si>
  <si>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</si>
  <si>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</si>
  <si>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</si>
  <si>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</si>
  <si>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</si>
  <si>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</si>
  <si>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</si>
  <si>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</si>
  <si>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</si>
  <si>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</si>
  <si>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</si>
  <si>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</si>
  <si>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</si>
  <si>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</si>
  <si>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</si>
  <si>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</si>
  <si>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</si>
  <si>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</si>
  <si>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</si>
  <si>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</si>
  <si>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</si>
  <si>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</si>
  <si>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</si>
  <si>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</si>
  <si>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</si>
  <si>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</si>
  <si>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</si>
  <si>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</si>
  <si>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</si>
  <si>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</si>
  <si>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</si>
  <si>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</si>
  <si>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</si>
  <si>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</si>
  <si>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</si>
  <si>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</si>
  <si>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</si>
  <si>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</si>
  <si>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</si>
  <si>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</si>
  <si>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</si>
  <si>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</si>
  <si>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</si>
  <si>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</si>
  <si>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</si>
  <si>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</si>
  <si>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</si>
  <si>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</si>
  <si>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</si>
  <si>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</si>
  <si>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</si>
  <si>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</si>
  <si>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</si>
  <si>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</si>
  <si>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</si>
  <si>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</si>
  <si>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</si>
  <si>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</si>
  <si>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</si>
  <si>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</si>
  <si>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</si>
  <si>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</si>
  <si>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</si>
  <si>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</si>
  <si>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</si>
  <si>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</si>
  <si>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</si>
  <si>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</si>
  <si>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</si>
  <si>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</si>
  <si>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</si>
  <si>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</si>
  <si>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</si>
  <si>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</si>
  <si>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</si>
  <si>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</si>
  <si>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</si>
  <si>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</si>
  <si>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</si>
  <si>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</si>
  <si>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</si>
  <si>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</si>
  <si>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</si>
  <si>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</si>
  <si>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</si>
  <si>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</si>
  <si>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</si>
  <si>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</si>
  <si>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</si>
  <si>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</si>
  <si>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</si>
  <si>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</si>
  <si>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</si>
  <si>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</si>
  <si>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</si>
  <si>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</si>
  <si>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</si>
  <si>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</si>
  <si>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</si>
  <si>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</si>
  <si>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</si>
  <si>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</si>
  <si>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</si>
  <si>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</si>
  <si>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</si>
  <si>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</si>
  <si>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</si>
  <si>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</si>
  <si>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</si>
  <si>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</si>
  <si>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</si>
  <si>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</si>
  <si>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</si>
  <si>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</si>
  <si>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</si>
  <si>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</si>
  <si>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</si>
  <si>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</si>
  <si>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</si>
  <si>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</si>
  <si>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</si>
  <si>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</si>
  <si>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</si>
  <si>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</si>
  <si>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</si>
  <si>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</si>
  <si>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</si>
  <si>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</si>
  <si>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</si>
  <si>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</si>
  <si>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</si>
  <si>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</si>
  <si>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</si>
  <si>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</si>
  <si>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</si>
  <si>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</si>
  <si>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</si>
  <si>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</si>
  <si>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</si>
  <si>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</si>
  <si>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</si>
  <si>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</si>
  <si>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</si>
  <si>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</si>
  <si>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</si>
  <si>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</si>
  <si>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</si>
  <si>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</si>
  <si>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</si>
  <si>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</si>
  <si>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</si>
  <si>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</si>
  <si>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</si>
  <si>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</si>
  <si>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</si>
  <si>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</si>
  <si>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</si>
  <si>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</si>
  <si>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</si>
  <si>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</si>
  <si>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</si>
  <si>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</si>
  <si>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</si>
  <si>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</si>
  <si>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</si>
  <si>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</si>
  <si>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</si>
  <si>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</si>
  <si>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</si>
  <si>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</si>
  <si>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</si>
  <si>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</si>
  <si>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</si>
  <si>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</si>
  <si>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</si>
  <si>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</si>
  <si>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</si>
  <si>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</si>
  <si>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</si>
  <si>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</si>
  <si>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</si>
  <si>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</si>
  <si>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</si>
  <si>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</si>
  <si>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</si>
  <si>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</si>
  <si>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</si>
  <si>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</si>
  <si>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</si>
  <si>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</si>
  <si>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</si>
  <si>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</si>
  <si>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</si>
  <si>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</si>
  <si>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</si>
  <si>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</si>
  <si>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</si>
  <si>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</si>
  <si>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</si>
  <si>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</si>
  <si>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</si>
  <si>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</si>
  <si>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</si>
  <si>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</si>
  <si>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</si>
  <si>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</si>
  <si>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</si>
  <si>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</si>
  <si>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</si>
  <si>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</si>
  <si>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</si>
  <si>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</si>
  <si>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</si>
  <si>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</si>
  <si>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</si>
  <si>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</si>
  <si>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</si>
  <si>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</si>
  <si>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</si>
  <si>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</si>
  <si>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</si>
  <si>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</si>
  <si>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</si>
  <si>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</si>
  <si>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</si>
  <si>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</si>
  <si>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</si>
  <si>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</si>
  <si>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</si>
  <si>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</si>
  <si>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</si>
  <si>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</si>
  <si>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</si>
  <si>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</si>
  <si>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</si>
  <si>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</si>
  <si>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</si>
  <si>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</si>
  <si>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</si>
  <si>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</si>
  <si>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</si>
  <si>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</si>
  <si>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</si>
  <si>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</si>
  <si>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</si>
  <si>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</si>
  <si>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</si>
  <si>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</si>
  <si>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</si>
  <si>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</si>
  <si>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</si>
  <si>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</si>
  <si>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</si>
  <si>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</si>
  <si>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</si>
  <si>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</si>
  <si>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</si>
  <si>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</si>
  <si>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</si>
  <si>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</si>
  <si>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</si>
  <si>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</si>
  <si>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</si>
  <si>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</si>
  <si>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</si>
  <si>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</si>
  <si>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</si>
  <si>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</si>
  <si>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</si>
  <si>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</si>
  <si>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</si>
  <si>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</si>
  <si>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</si>
  <si>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</si>
  <si>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</si>
  <si>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</si>
  <si>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</si>
  <si>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</si>
  <si>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</si>
  <si>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</si>
  <si>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</si>
  <si>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</si>
  <si>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</si>
  <si>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</si>
  <si>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</si>
  <si>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</si>
  <si>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</si>
  <si>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</si>
  <si>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</si>
  <si>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</si>
  <si>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</si>
  <si>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</si>
  <si>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</si>
  <si>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</si>
  <si>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</si>
  <si>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</si>
  <si>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</si>
  <si>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</si>
  <si>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</si>
  <si>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</si>
  <si>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</si>
  <si>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</si>
  <si>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</si>
  <si>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</si>
  <si>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</si>
  <si>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</si>
  <si>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</si>
  <si>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</si>
  <si>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</si>
  <si>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</si>
  <si>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</si>
  <si>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</si>
  <si>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</si>
  <si>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</si>
  <si>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</si>
  <si>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</si>
  <si>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</si>
  <si>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</si>
  <si>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</si>
  <si>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</si>
  <si>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</si>
  <si>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</si>
  <si>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</si>
  <si>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</si>
  <si>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</si>
  <si>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</si>
  <si>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</si>
  <si>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</si>
  <si>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</si>
  <si>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</si>
  <si>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</si>
  <si>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</si>
  <si>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</si>
  <si>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</si>
  <si>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</si>
  <si>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</si>
  <si>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</si>
  <si>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</si>
  <si>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</si>
  <si>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</si>
  <si>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</si>
  <si>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</si>
  <si>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</si>
  <si>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</si>
  <si>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</si>
  <si>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</si>
  <si>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</si>
  <si>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</si>
  <si>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</si>
  <si>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</si>
  <si>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</si>
  <si>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</si>
  <si>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</si>
  <si>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</si>
  <si>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</si>
  <si>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</si>
  <si>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</si>
  <si>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</si>
  <si>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</si>
  <si>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</si>
  <si>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</si>
  <si>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</si>
  <si>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</si>
  <si>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</si>
  <si>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</si>
  <si>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</si>
  <si>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</si>
  <si>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</si>
  <si>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</si>
  <si>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</si>
  <si>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</si>
  <si>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</si>
  <si>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</si>
  <si>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</si>
  <si>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</si>
  <si>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</si>
  <si>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</si>
  <si>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</si>
  <si>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</si>
  <si>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</si>
  <si>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</si>
  <si>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</si>
  <si>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</si>
  <si>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</si>
  <si>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</si>
  <si>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</si>
  <si>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</si>
  <si>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</si>
  <si>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</si>
  <si>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</si>
  <si>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</si>
  <si>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</si>
  <si>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</si>
  <si>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</si>
  <si>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</si>
  <si>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</si>
  <si>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</si>
  <si>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</si>
  <si>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</si>
  <si>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</si>
  <si>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</si>
  <si>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</si>
  <si>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</si>
  <si>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</si>
  <si>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</si>
  <si>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</si>
  <si>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</si>
  <si>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</si>
  <si>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</si>
  <si>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</si>
  <si>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</si>
  <si>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</si>
  <si>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</si>
  <si>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</si>
  <si>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</si>
  <si>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</si>
  <si>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</si>
  <si>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</si>
  <si>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</si>
  <si>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</si>
  <si>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</si>
  <si>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</si>
  <si>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</si>
  <si>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</si>
  <si>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</si>
  <si>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</si>
  <si>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</si>
  <si>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</si>
  <si>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</si>
  <si>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</si>
  <si>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</si>
  <si>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</si>
  <si>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</si>
  <si>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</si>
  <si>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</si>
  <si>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</si>
  <si>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</si>
  <si>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</si>
  <si>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</si>
  <si>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</si>
  <si>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</si>
  <si>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</si>
  <si>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</si>
  <si>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</si>
  <si>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</si>
  <si>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</si>
  <si>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</si>
  <si>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</si>
  <si>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</si>
  <si>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</si>
  <si>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</si>
  <si>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</si>
  <si>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</si>
  <si>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</si>
  <si>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</si>
  <si>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</si>
  <si>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</si>
  <si>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</si>
  <si>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</si>
  <si>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</si>
  <si>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</si>
  <si>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</si>
  <si>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</si>
  <si>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</si>
  <si>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</si>
  <si>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</si>
  <si>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</si>
  <si>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</si>
  <si>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</si>
  <si>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</si>
  <si>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</si>
  <si>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</si>
  <si>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</si>
  <si>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</si>
  <si>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</si>
  <si>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</si>
  <si>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</si>
  <si>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</si>
  <si>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</si>
  <si>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</si>
  <si>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</si>
  <si>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</si>
  <si>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</si>
  <si>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</si>
  <si>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</si>
  <si>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</si>
  <si>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</si>
  <si>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</si>
  <si>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</si>
  <si>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</si>
  <si>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</si>
  <si>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</si>
  <si>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</si>
  <si>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</si>
  <si>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</si>
  <si>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</si>
  <si>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</si>
  <si>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</si>
  <si>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</si>
  <si>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</si>
  <si>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</si>
  <si>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</si>
  <si>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</si>
  <si>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</si>
  <si>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</si>
  <si>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</si>
  <si>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</si>
  <si>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</si>
  <si>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</si>
  <si>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</si>
  <si>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</si>
  <si>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</si>
  <si>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</si>
  <si>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</si>
  <si>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</si>
  <si>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</si>
  <si>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</si>
  <si>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</si>
  <si>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</si>
  <si>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</si>
  <si>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</si>
  <si>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</si>
  <si>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</si>
  <si>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</si>
  <si>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</si>
  <si>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</si>
  <si>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</si>
  <si>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</si>
  <si>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</si>
  <si>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</si>
  <si>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</si>
  <si>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</si>
  <si>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</si>
  <si>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</si>
  <si>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</si>
  <si>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</si>
  <si>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</si>
  <si>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</si>
  <si>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</si>
  <si>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</si>
  <si>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</si>
  <si>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</si>
  <si>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</si>
  <si>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</si>
  <si>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</si>
  <si>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</si>
  <si>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</si>
  <si>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</si>
  <si>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</si>
  <si>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</si>
  <si>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</si>
  <si>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</si>
  <si>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</si>
  <si>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</si>
  <si>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</si>
  <si>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</si>
  <si>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</si>
  <si>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</si>
  <si>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</si>
  <si>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</si>
  <si>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</si>
  <si>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</si>
  <si>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</si>
  <si>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</si>
  <si>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</si>
  <si>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</si>
  <si>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</si>
  <si>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</si>
  <si>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</si>
  <si>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</si>
  <si>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</si>
  <si>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</si>
  <si>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</si>
  <si>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</si>
  <si>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</si>
  <si>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</si>
  <si>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</si>
  <si>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</si>
  <si>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</si>
  <si>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</si>
  <si>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</si>
  <si>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</si>
  <si>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</si>
  <si>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</si>
  <si>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</si>
  <si>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</si>
  <si>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</si>
  <si>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</si>
  <si>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</si>
  <si>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</si>
  <si>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</si>
  <si>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</si>
  <si>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</si>
  <si>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</si>
  <si>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</si>
  <si>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</si>
  <si>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</si>
  <si>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</si>
  <si>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</si>
  <si>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</si>
  <si>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</si>
  <si>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</si>
  <si>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</si>
  <si>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</si>
  <si>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</si>
  <si>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</si>
  <si>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</si>
  <si>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</si>
  <si>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</si>
  <si>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</si>
  <si>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</si>
  <si>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</si>
  <si>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</si>
  <si>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</si>
  <si>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</si>
  <si>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</si>
  <si>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</si>
  <si>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</si>
  <si>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</si>
  <si>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</si>
  <si>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</si>
  <si>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</si>
  <si>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</si>
  <si>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</si>
  <si>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</si>
  <si>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</si>
  <si>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</si>
  <si>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</si>
  <si>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</si>
  <si>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</si>
  <si>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</si>
  <si>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</si>
  <si>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</si>
  <si>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</si>
  <si>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</si>
  <si>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</si>
  <si>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</si>
  <si>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</si>
  <si>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</si>
  <si>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</si>
  <si>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</si>
  <si>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</si>
  <si>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</si>
  <si>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</si>
  <si>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</si>
  <si>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</si>
  <si>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</si>
  <si>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</si>
  <si>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</si>
  <si>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</si>
  <si>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</si>
  <si>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</si>
  <si>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</si>
  <si>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</si>
  <si>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</si>
  <si>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</si>
  <si>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</si>
  <si>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</si>
  <si>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</si>
  <si>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</si>
  <si>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</si>
  <si>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</si>
  <si>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</si>
  <si>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</si>
  <si>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</si>
  <si>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</si>
  <si>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</si>
  <si>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</si>
  <si>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</si>
  <si>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</si>
  <si>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</si>
  <si>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</si>
  <si>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</si>
  <si>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</si>
  <si>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</si>
  <si>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</si>
  <si>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</si>
  <si>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</si>
  <si>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</si>
  <si>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</si>
  <si>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</si>
  <si>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</si>
  <si>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</si>
  <si>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</si>
  <si>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</si>
  <si>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</si>
  <si>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</si>
  <si>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</si>
  <si>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</si>
  <si>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</si>
  <si>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</si>
  <si>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</si>
  <si>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</si>
  <si>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</si>
  <si>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</si>
  <si>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</si>
  <si>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</si>
  <si>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</si>
  <si>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</si>
  <si>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</si>
  <si>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</si>
  <si>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</si>
  <si>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</si>
  <si>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</si>
  <si>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</si>
  <si>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</si>
  <si>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</si>
  <si>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</si>
  <si>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</si>
  <si>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</si>
  <si>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</si>
  <si>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</si>
  <si>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</si>
  <si>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</si>
  <si>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</si>
  <si>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</si>
  <si>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</si>
  <si>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</si>
  <si>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</si>
  <si>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</si>
  <si>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</si>
  <si>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</si>
  <si>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</si>
  <si>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</si>
  <si>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</si>
  <si>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</si>
  <si>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</si>
  <si>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</si>
  <si>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</si>
  <si>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</si>
  <si>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</si>
  <si>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</si>
  <si>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</si>
  <si>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</si>
  <si>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</si>
  <si>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</si>
  <si>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</si>
  <si>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</si>
  <si>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</si>
  <si>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</si>
  <si>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</si>
  <si>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</si>
  <si>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</si>
  <si>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</si>
  <si>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</si>
  <si>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</si>
  <si>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</si>
  <si>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</si>
  <si>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</si>
  <si>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</si>
  <si>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</si>
  <si>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</si>
  <si>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</si>
  <si>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</si>
  <si>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</si>
  <si>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</si>
  <si>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</si>
  <si>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</si>
  <si>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</si>
  <si>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</si>
  <si>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</si>
  <si>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</si>
  <si>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</si>
  <si>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</si>
  <si>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</si>
  <si>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</si>
  <si>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</si>
  <si>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</si>
  <si>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</si>
  <si>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</si>
  <si>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</si>
  <si>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</si>
  <si>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</si>
  <si>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</si>
  <si>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</si>
  <si>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</si>
  <si>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</si>
  <si>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</si>
  <si>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</si>
  <si>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</si>
  <si>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</si>
  <si>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</si>
  <si>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</si>
  <si>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</si>
  <si>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</si>
  <si>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</si>
  <si>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</si>
  <si>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</si>
  <si>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</si>
  <si>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</si>
  <si>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</si>
  <si>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</si>
  <si>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</si>
  <si>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</si>
  <si>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</si>
  <si>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</si>
  <si>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</si>
  <si>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</si>
  <si>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</si>
  <si>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</si>
  <si>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</si>
  <si>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</si>
  <si>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</si>
  <si>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</si>
  <si>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</si>
  <si>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</si>
  <si>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</si>
  <si>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</si>
  <si>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</si>
  <si>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</si>
  <si>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</si>
  <si>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</si>
  <si>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</si>
  <si>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</si>
  <si>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</si>
  <si>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</si>
  <si>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</si>
  <si>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</si>
  <si>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</si>
  <si>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</si>
  <si>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</si>
  <si>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</si>
  <si>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</si>
  <si>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</si>
  <si>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</si>
  <si>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</si>
  <si>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</si>
  <si>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</si>
  <si>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</si>
  <si>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</si>
  <si>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</si>
  <si>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</si>
  <si>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</si>
  <si>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</si>
  <si>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</si>
  <si>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</si>
  <si>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</si>
  <si>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</si>
  <si>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</si>
  <si>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</si>
  <si>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</si>
  <si>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</si>
  <si>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</si>
  <si>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</si>
  <si>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</si>
  <si>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</si>
  <si>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</si>
  <si>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</si>
  <si>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</si>
  <si>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</si>
  <si>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</si>
  <si>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</si>
  <si>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</si>
  <si>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</si>
  <si>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</si>
  <si>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</si>
  <si>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</si>
  <si>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</si>
  <si>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</si>
  <si>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</si>
  <si>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</si>
  <si>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</si>
  <si>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</si>
  <si>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</si>
  <si>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</si>
  <si>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</si>
  <si>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</si>
  <si>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</si>
  <si>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</si>
  <si>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</si>
  <si>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</si>
  <si>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</si>
  <si>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</si>
  <si>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</si>
  <si>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</si>
  <si>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</si>
  <si>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</si>
  <si>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</si>
  <si>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</si>
  <si>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</si>
  <si>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</si>
  <si>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</si>
  <si>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</si>
  <si>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</si>
  <si>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</si>
  <si>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</si>
  <si>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</si>
  <si>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</si>
  <si>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</si>
  <si>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</si>
  <si>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</si>
  <si>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</si>
  <si>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</si>
  <si>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</si>
  <si>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</si>
  <si>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</si>
  <si>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</si>
  <si>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</si>
  <si>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</si>
  <si>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</si>
  <si>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</si>
  <si>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</si>
  <si>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</si>
  <si>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</si>
  <si>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</si>
  <si>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</si>
  <si>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</si>
  <si>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</si>
  <si>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</si>
  <si>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</si>
  <si>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</si>
  <si>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</si>
  <si>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</si>
  <si>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</si>
  <si>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</si>
  <si>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</si>
  <si>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</si>
  <si>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</si>
  <si>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</si>
  <si>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</si>
  <si>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</si>
  <si>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</si>
  <si>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</si>
  <si>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</si>
  <si>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</si>
  <si>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</si>
  <si>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</si>
  <si>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</si>
  <si>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</si>
  <si>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</si>
  <si>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</si>
  <si>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</si>
  <si>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</si>
  <si>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</si>
  <si>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</si>
  <si>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</si>
  <si>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</si>
  <si>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</si>
  <si>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</si>
  <si>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</si>
  <si>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</si>
  <si>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</si>
  <si>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</si>
  <si>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</si>
  <si>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</si>
  <si>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</si>
  <si>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</si>
  <si>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</si>
  <si>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</si>
  <si>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</si>
  <si>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</si>
  <si>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</si>
  <si>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</si>
  <si>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</si>
  <si>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</si>
  <si>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</si>
  <si>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</si>
  <si>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</si>
  <si>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</si>
  <si>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</si>
  <si>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</si>
  <si>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</si>
  <si>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</si>
  <si>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</si>
  <si>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</si>
  <si>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</si>
  <si>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</si>
  <si>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</si>
  <si>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</si>
  <si>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</si>
  <si>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</si>
  <si>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</si>
  <si>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</si>
  <si>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</si>
  <si>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</si>
  <si>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</si>
  <si>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</si>
  <si>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</si>
  <si>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</si>
  <si>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</si>
  <si>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</si>
  <si>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</si>
  <si>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</si>
  <si>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</si>
  <si>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</si>
  <si>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</si>
  <si>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</si>
  <si>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</si>
  <si>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</si>
  <si>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</si>
  <si>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</si>
  <si>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</si>
  <si>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</si>
  <si>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</si>
  <si>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</si>
  <si>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</si>
  <si>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</si>
  <si>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</si>
  <si>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</si>
  <si>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</si>
  <si>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</si>
  <si>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</si>
  <si>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</si>
  <si>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</si>
  <si>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</si>
  <si>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</si>
  <si>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</si>
  <si>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</si>
  <si>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</si>
  <si>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</si>
  <si>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</si>
  <si>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</si>
  <si>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</si>
  <si>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</si>
  <si>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</si>
  <si>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</si>
  <si>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</si>
  <si>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</si>
  <si>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</si>
  <si>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</si>
  <si>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</si>
  <si>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</si>
  <si>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</si>
  <si>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</si>
  <si>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</si>
  <si>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</si>
  <si>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</si>
  <si>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</si>
  <si>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</si>
  <si>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</si>
  <si>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</si>
  <si>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</si>
  <si>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</si>
  <si>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</si>
  <si>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</si>
  <si>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</si>
  <si>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</si>
  <si>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</si>
  <si>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</si>
  <si>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</si>
  <si>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</si>
  <si>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</si>
  <si>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</si>
  <si>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</si>
  <si>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</si>
  <si>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</si>
  <si>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</si>
  <si>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</si>
  <si>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</si>
  <si>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</si>
  <si>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</si>
  <si>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</si>
  <si>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</si>
  <si>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</si>
  <si>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</si>
  <si>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</si>
  <si>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</si>
  <si>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</si>
  <si>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</si>
  <si>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</si>
  <si>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</si>
  <si>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</si>
  <si>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</si>
  <si>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</si>
  <si>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</si>
  <si>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</si>
  <si>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</si>
  <si>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</si>
  <si>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</si>
  <si>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</si>
  <si>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</si>
  <si>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</si>
  <si>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</si>
  <si>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</si>
  <si>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</si>
  <si>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</si>
  <si>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</si>
  <si>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</si>
  <si>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</si>
  <si>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</si>
  <si>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</si>
  <si>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</si>
  <si>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</si>
  <si>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</si>
  <si>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</si>
  <si>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</si>
  <si>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</si>
  <si>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</si>
  <si>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</si>
  <si>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</si>
  <si>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</si>
  <si>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</si>
  <si>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</si>
  <si>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</si>
  <si>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</si>
  <si>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</si>
  <si>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</si>
  <si>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</si>
  <si>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</si>
  <si>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</si>
  <si>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</si>
  <si>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</si>
  <si>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</si>
  <si>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</si>
  <si>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</si>
  <si>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</si>
  <si>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</si>
  <si>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</si>
  <si>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</si>
  <si>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</si>
  <si>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</si>
  <si>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</si>
  <si>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</si>
  <si>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</si>
  <si>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</si>
  <si>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</si>
  <si>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</si>
  <si>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</si>
  <si>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</si>
  <si>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</si>
  <si>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</si>
  <si>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</si>
  <si>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</si>
  <si>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</si>
  <si>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</si>
  <si>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</si>
  <si>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</si>
  <si>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</si>
  <si>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</si>
  <si>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</si>
  <si>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</si>
  <si>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</si>
  <si>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</si>
  <si>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</si>
  <si>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</si>
  <si>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</si>
  <si>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</si>
  <si>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</si>
  <si>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</si>
  <si>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</si>
  <si>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</si>
  <si>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</si>
  <si>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</si>
  <si>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</si>
  <si>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</si>
  <si>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</si>
  <si>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</si>
  <si>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</si>
  <si>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</si>
  <si>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</si>
  <si>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</si>
  <si>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</si>
  <si>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</si>
  <si>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</si>
  <si>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</si>
  <si>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</si>
  <si>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</si>
  <si>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</si>
  <si>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</si>
  <si>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</si>
  <si>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</si>
  <si>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</si>
  <si>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</si>
  <si>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</si>
  <si>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</si>
  <si>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</si>
  <si>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</si>
  <si>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</si>
  <si>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</si>
  <si>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</si>
  <si>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</si>
  <si>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</si>
  <si>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</si>
  <si>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</si>
  <si>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</si>
  <si>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</si>
  <si>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</si>
  <si>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</si>
  <si>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</si>
  <si>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</si>
  <si>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</si>
  <si>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</si>
  <si>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</si>
  <si>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</si>
  <si>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</si>
  <si>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</si>
  <si>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</si>
  <si>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</si>
  <si>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</si>
  <si>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</si>
  <si>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</si>
  <si>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</si>
  <si>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</si>
  <si>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</si>
  <si>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</si>
  <si>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</si>
  <si>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</si>
  <si>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</si>
  <si>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</si>
  <si>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</si>
  <si>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</si>
  <si>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</si>
  <si>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</si>
  <si>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</si>
  <si>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</si>
  <si>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</si>
  <si>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</si>
  <si>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</si>
  <si>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</si>
  <si>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</si>
  <si>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</si>
  <si>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</si>
  <si>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</si>
  <si>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</si>
  <si>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</si>
  <si>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</si>
  <si>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</si>
  <si>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</si>
  <si>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</si>
  <si>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</si>
  <si>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</si>
  <si>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</si>
  <si>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</si>
  <si>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</si>
  <si>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</si>
  <si>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</si>
  <si>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</si>
  <si>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</si>
  <si>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</si>
  <si>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</si>
  <si>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</si>
  <si>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</si>
  <si>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</si>
  <si>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</si>
  <si>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</si>
  <si>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</si>
  <si>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</si>
  <si>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</si>
  <si>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</si>
  <si>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</si>
  <si>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</si>
  <si>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</si>
  <si>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</si>
  <si>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</si>
  <si>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</si>
  <si>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</si>
  <si>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</si>
  <si>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</si>
  <si>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</si>
  <si>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</si>
  <si>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</si>
  <si>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</si>
  <si>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</si>
  <si>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</si>
  <si>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</si>
  <si>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</si>
  <si>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</si>
  <si>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</si>
  <si>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</si>
  <si>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</si>
  <si>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</si>
  <si>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</si>
  <si>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</si>
  <si>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</si>
  <si>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</si>
  <si>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</si>
  <si>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</si>
  <si>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</si>
  <si>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</si>
  <si>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</si>
  <si>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</si>
  <si>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</si>
  <si>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</si>
  <si>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</si>
  <si>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</si>
  <si>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</si>
  <si>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</si>
  <si>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</si>
  <si>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</si>
  <si>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</si>
  <si>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</si>
  <si>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</si>
  <si>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</si>
  <si>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</si>
  <si>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</si>
  <si>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</si>
  <si>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</si>
  <si>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</si>
  <si>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</si>
  <si>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</si>
  <si>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</si>
  <si>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</si>
  <si>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</si>
  <si>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</si>
  <si>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</si>
  <si>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</si>
  <si>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</si>
  <si>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</si>
  <si>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</si>
  <si>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</si>
  <si>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</si>
  <si>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</si>
  <si>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</si>
  <si>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</si>
  <si>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</si>
  <si>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</si>
  <si>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</si>
  <si>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</si>
  <si>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</si>
  <si>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</si>
  <si>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</si>
  <si>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</si>
  <si>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</si>
  <si>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</si>
  <si>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</si>
  <si>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</si>
  <si>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</si>
  <si>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</si>
  <si>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</si>
  <si>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</si>
  <si>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</si>
  <si>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</si>
  <si>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</si>
  <si>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</si>
  <si>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</si>
  <si>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</si>
  <si>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</si>
  <si>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</si>
  <si>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</si>
  <si>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</si>
  <si>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</si>
  <si>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</si>
  <si>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</si>
  <si>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</si>
  <si>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</si>
  <si>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</si>
  <si>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</si>
  <si>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</si>
  <si>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</si>
  <si>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</si>
  <si>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</si>
  <si>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</si>
  <si>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</si>
  <si>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</si>
  <si>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</si>
  <si>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</si>
  <si>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</si>
  <si>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</si>
  <si>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</si>
  <si>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</si>
  <si>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</si>
  <si>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</si>
  <si>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</si>
  <si>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</si>
  <si>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</si>
  <si>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</si>
  <si>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</si>
  <si>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</si>
  <si>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</si>
  <si>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</si>
  <si>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</si>
  <si>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</si>
  <si>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</si>
  <si>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</si>
  <si>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</si>
  <si>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</si>
  <si>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</si>
  <si>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</si>
  <si>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</si>
  <si>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</si>
  <si>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</si>
  <si>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</si>
  <si>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</si>
  <si>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</si>
  <si>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</si>
  <si>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</si>
  <si>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</si>
  <si>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</si>
  <si>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</si>
  <si>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</si>
  <si>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</si>
  <si>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</si>
  <si>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</si>
  <si>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</si>
  <si>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</si>
  <si>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</si>
  <si>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</si>
  <si>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</si>
  <si>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</si>
  <si>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</si>
  <si>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</si>
  <si>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</si>
  <si>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</si>
  <si>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</si>
  <si>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</si>
  <si>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</si>
  <si>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</si>
  <si>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</si>
  <si>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</si>
  <si>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</si>
  <si>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</si>
  <si>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</si>
  <si>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</si>
  <si>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</si>
  <si>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</si>
  <si>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</si>
  <si>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</si>
  <si>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</si>
  <si>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</si>
  <si>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</si>
  <si>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</si>
  <si>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</si>
  <si>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</si>
  <si>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</si>
  <si>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</si>
  <si>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</si>
  <si>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</si>
  <si>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</si>
  <si>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</si>
  <si>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</si>
  <si>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</si>
  <si>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</si>
  <si>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</si>
  <si>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</si>
  <si>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</si>
  <si>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</si>
  <si>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</si>
  <si>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</si>
  <si>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</si>
  <si>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</si>
  <si>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</si>
  <si>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</si>
  <si>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</si>
  <si>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</si>
  <si>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</si>
  <si>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</si>
  <si>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</si>
  <si>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</si>
  <si>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</si>
  <si>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</si>
  <si>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</si>
  <si>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</si>
  <si>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</si>
  <si>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</si>
  <si>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</si>
  <si>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</si>
  <si>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</si>
  <si>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</si>
  <si>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</si>
  <si>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</si>
  <si>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</si>
  <si>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</si>
  <si>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</si>
  <si>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</si>
  <si>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</si>
  <si>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</si>
  <si>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</si>
  <si>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</si>
  <si>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</si>
  <si>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</si>
  <si>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</si>
  <si>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</si>
  <si>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</si>
  <si>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</si>
  <si>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</si>
  <si>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</si>
  <si>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</si>
  <si>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</si>
  <si>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</si>
  <si>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</si>
  <si>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</si>
  <si>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</si>
  <si>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</si>
  <si>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</si>
  <si>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</si>
  <si>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</si>
  <si>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</si>
  <si>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</si>
  <si>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</si>
  <si>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</si>
  <si>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</si>
  <si>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</si>
  <si>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</si>
  <si>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</si>
  <si>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</si>
  <si>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</si>
  <si>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</si>
  <si>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</si>
  <si>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</si>
  <si>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</si>
  <si>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</si>
  <si>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</si>
  <si>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</si>
  <si>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</si>
  <si>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</si>
  <si>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</si>
  <si>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</si>
  <si>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</si>
  <si>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</si>
  <si>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</si>
  <si>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</si>
  <si>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</si>
  <si>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</si>
  <si>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</si>
  <si>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</si>
  <si>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</si>
  <si>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</si>
  <si>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</si>
  <si>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</si>
  <si>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</si>
  <si>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</si>
  <si>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</si>
  <si>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</si>
  <si>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</si>
  <si>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</si>
  <si>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</si>
  <si>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</si>
  <si>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</si>
  <si>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</si>
  <si>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</si>
  <si>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</si>
  <si>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</si>
  <si>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</si>
  <si>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</si>
  <si>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</si>
  <si>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</si>
  <si>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</si>
  <si>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</si>
  <si>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</si>
  <si>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</si>
  <si>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</si>
  <si>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</si>
  <si>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</si>
  <si>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</si>
  <si>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</si>
  <si>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</si>
  <si>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</si>
  <si>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</si>
  <si>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</si>
  <si>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</si>
  <si>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</si>
  <si>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</si>
  <si>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</si>
  <si>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</si>
  <si>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</si>
  <si>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</si>
  <si>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</si>
  <si>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</si>
  <si>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</si>
  <si>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</si>
  <si>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</si>
  <si>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</si>
  <si>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</si>
  <si>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</si>
  <si>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</si>
  <si>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</si>
  <si>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</si>
  <si>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</si>
  <si>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</si>
  <si>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</si>
  <si>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</si>
  <si>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</si>
  <si>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</si>
  <si>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</si>
  <si>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</si>
  <si>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</si>
  <si>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</si>
  <si>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</si>
  <si>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</si>
  <si>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</si>
  <si>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</si>
  <si>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</si>
  <si>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</si>
  <si>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</si>
  <si>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</si>
  <si>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</si>
  <si>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</si>
  <si>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</si>
  <si>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</si>
  <si>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</si>
  <si>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</si>
  <si>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</si>
  <si>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</si>
  <si>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</si>
  <si>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</si>
  <si>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</si>
  <si>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</si>
  <si>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</si>
  <si>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</si>
  <si>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</si>
  <si>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</si>
  <si>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</si>
  <si>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</si>
  <si>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</si>
  <si>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</si>
  <si>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</si>
  <si>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</si>
  <si>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</si>
  <si>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</si>
  <si>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</si>
  <si>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</si>
  <si>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</si>
  <si>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</si>
  <si>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</si>
  <si>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</si>
  <si>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</si>
  <si>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</si>
  <si>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</si>
  <si>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</si>
  <si>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</si>
  <si>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</si>
  <si>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</si>
  <si>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</si>
  <si>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</si>
  <si>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</si>
  <si>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</si>
  <si>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</si>
  <si>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</si>
  <si>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</si>
  <si>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</si>
  <si>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</si>
  <si>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</si>
  <si>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</si>
  <si>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</si>
  <si>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</si>
  <si>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</si>
  <si>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</si>
  <si>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</si>
  <si>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</si>
  <si>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</si>
  <si>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</si>
  <si>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</si>
  <si>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</si>
  <si>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</si>
  <si>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</si>
  <si>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</si>
  <si>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</si>
  <si>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</si>
  <si>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</si>
  <si>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</si>
  <si>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</si>
  <si>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</si>
  <si>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</si>
  <si>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</si>
  <si>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</si>
  <si>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</si>
  <si>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</si>
  <si>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</si>
  <si>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</si>
  <si>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</si>
  <si>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</si>
  <si>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</si>
  <si>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</si>
  <si>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</si>
  <si>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</si>
  <si>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</si>
  <si>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</si>
  <si>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</si>
  <si>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</si>
  <si>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</si>
  <si>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</si>
  <si>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</si>
  <si>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</si>
  <si>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</si>
  <si>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</si>
  <si>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</si>
  <si>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</si>
  <si>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</si>
  <si>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</si>
  <si>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</si>
  <si>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</si>
  <si>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</si>
  <si>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</si>
  <si>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</si>
  <si>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</si>
  <si>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</si>
  <si>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</si>
  <si>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</si>
  <si>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</si>
  <si>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</si>
  <si>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</si>
  <si>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</si>
  <si>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</si>
  <si>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</si>
  <si>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</si>
  <si>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</si>
  <si>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</si>
  <si>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</si>
  <si>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</si>
  <si>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</si>
  <si>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</si>
  <si>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</si>
  <si>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</si>
  <si>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</si>
  <si>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</si>
  <si>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</si>
  <si>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</si>
  <si>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</si>
  <si>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</si>
  <si>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</si>
  <si>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</si>
  <si>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</si>
  <si>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</si>
  <si>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</si>
  <si>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</si>
  <si>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</si>
  <si>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</si>
  <si>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</si>
  <si>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</si>
  <si>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</si>
  <si>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</si>
  <si>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</si>
  <si>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</si>
  <si>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</si>
  <si>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</si>
  <si>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</si>
  <si>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</si>
  <si>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</si>
  <si>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</si>
  <si>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</si>
  <si>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</si>
  <si>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</si>
  <si>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</si>
  <si>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</si>
  <si>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</si>
  <si>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</si>
  <si>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</si>
  <si>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</si>
  <si>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</si>
  <si>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</si>
  <si>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</si>
  <si>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</si>
  <si>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</si>
  <si>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</si>
  <si>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</si>
  <si>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</si>
  <si>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</si>
  <si>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</si>
  <si>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</si>
  <si>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</si>
  <si>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</si>
  <si>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</si>
  <si>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</si>
  <si>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</si>
  <si>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</si>
  <si>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</si>
  <si>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</si>
  <si>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</si>
  <si>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</si>
  <si>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</si>
  <si>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</si>
  <si>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</si>
  <si>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</si>
  <si>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</si>
  <si>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</si>
  <si>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</si>
  <si>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</si>
  <si>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</si>
  <si>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</si>
  <si>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</si>
  <si>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</si>
  <si>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</si>
  <si>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</si>
  <si>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</si>
  <si>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</si>
  <si>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</si>
  <si>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</si>
  <si>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</si>
  <si>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</si>
  <si>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</si>
  <si>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</si>
  <si>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</si>
  <si>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</si>
  <si>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</si>
  <si>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</si>
  <si>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</si>
  <si>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</si>
  <si>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</si>
  <si>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</si>
  <si>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</si>
  <si>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</si>
  <si>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</si>
  <si>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</si>
  <si>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</si>
  <si>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</si>
  <si>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</si>
  <si>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</si>
  <si>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</si>
  <si>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</si>
  <si>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</si>
  <si>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</si>
  <si>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</si>
  <si>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</si>
  <si>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</si>
  <si>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</si>
  <si>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</si>
  <si>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</si>
  <si>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</si>
  <si>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</si>
  <si>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</si>
  <si>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</si>
  <si>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</si>
  <si>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</si>
  <si>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</si>
  <si>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</si>
  <si>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</si>
  <si>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</si>
  <si>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</si>
  <si>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</si>
  <si>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</si>
  <si>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</si>
  <si>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</si>
  <si>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</si>
  <si>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</si>
  <si>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</si>
  <si>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</si>
  <si>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</si>
  <si>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</si>
  <si>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</si>
  <si>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MAČE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</si>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</sst>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auto="1"/>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auto="1"/>
      </patternFill>
    </fill>
    <fill>
      <patternFill patternType="solid">
        <fgColor indexed="15"/>
      </patternFill>
    </fill>
    <fill>
      <patternFill patternType="solid">
        <fgColor indexed="20"/>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1">
      <alignment vertical="top"/>
      <protection locked="0"/>
    </xf>
    <xf numFmtId="0" fontId="81" fillId="13" borderId="51"/>
    <xf numFmtId="0" fontId="81" fillId="14" borderId="51"/>
    <xf numFmtId="0" fontId="80" fillId="15" borderId="51"/>
    <xf numFmtId="0" fontId="81" fillId="17" borderId="51"/>
    <xf numFmtId="0" fontId="81" fillId="18" borderId="51"/>
    <xf numFmtId="0" fontId="80" fillId="19" borderId="51"/>
    <xf numFmtId="0" fontId="81" fillId="21" borderId="51"/>
    <xf numFmtId="0" fontId="81" fillId="22" borderId="51"/>
    <xf numFmtId="0" fontId="80" fillId="23" borderId="51"/>
    <xf numFmtId="0" fontId="81" fillId="17" borderId="51"/>
    <xf numFmtId="0" fontId="81" fillId="25" borderId="51"/>
    <xf numFmtId="0" fontId="80" fillId="18" borderId="51"/>
    <xf numFmtId="0" fontId="81" fillId="26" borderId="51"/>
    <xf numFmtId="0" fontId="81" fillId="27" borderId="51"/>
    <xf numFmtId="0" fontId="80" fillId="15" borderId="51"/>
    <xf numFmtId="0" fontId="81" fillId="29" borderId="51"/>
    <xf numFmtId="0" fontId="81" fillId="30" borderId="51"/>
    <xf numFmtId="0" fontId="80" fillId="31" borderId="51"/>
    <xf numFmtId="0" fontId="36" fillId="29" borderId="97"/>
    <xf numFmtId="165" fontId="57" fillId="0" borderId="0"/>
    <xf numFmtId="164" fontId="27" fillId="0" borderId="51"/>
    <xf numFmtId="0" fontId="81" fillId="22" borderId="51"/>
    <xf numFmtId="0" fontId="85" fillId="33" borderId="51"/>
    <xf numFmtId="0" fontId="85" fillId="34" borderId="51"/>
    <xf numFmtId="0" fontId="85" fillId="35" borderId="51"/>
    <xf numFmtId="0" fontId="72" fillId="0" borderId="51">
      <alignment vertical="top"/>
      <protection locked="0"/>
    </xf>
    <xf numFmtId="0" fontId="74" fillId="0" borderId="51">
      <alignment vertical="top"/>
      <protection locked="0"/>
    </xf>
    <xf numFmtId="0" fontId="52" fillId="0" borderId="51"/>
    <xf numFmtId="0" fontId="80" fillId="12" borderId="51"/>
    <xf numFmtId="0" fontId="80" fillId="16" borderId="51"/>
    <xf numFmtId="0" fontId="80" fillId="20" borderId="51"/>
    <xf numFmtId="0" fontId="80" fillId="24" borderId="51"/>
    <xf numFmtId="0" fontId="80" fillId="15" borderId="51"/>
    <xf numFmtId="0" fontId="80" fillId="28" borderId="51"/>
    <xf numFmtId="0" fontId="91" fillId="32" borderId="103"/>
    <xf numFmtId="0" fontId="83" fillId="32" borderId="97"/>
    <xf numFmtId="0" fontId="82" fillId="29" borderId="51"/>
    <xf numFmtId="0" fontId="86" fillId="0" borderId="99"/>
    <xf numFmtId="0" fontId="87" fillId="0" borderId="100"/>
    <xf numFmtId="0" fontId="88" fillId="0" borderId="101"/>
    <xf numFmtId="0" fontId="88" fillId="0" borderId="51"/>
    <xf numFmtId="0" fontId="90" fillId="30" borderId="51"/>
    <xf numFmtId="0" fontId="24" fillId="0" borderId="51"/>
    <xf numFmtId="0" fontId="8" fillId="0" borderId="51"/>
    <xf numFmtId="0" fontId="27" fillId="0" borderId="51"/>
    <xf numFmtId="0" fontId="49" fillId="0" borderId="51"/>
    <xf numFmtId="0" fontId="75" fillId="11" borderId="51"/>
    <xf numFmtId="0" fontId="21" fillId="0" borderId="51"/>
    <xf numFmtId="0" fontId="90" fillId="0" borderId="102"/>
    <xf numFmtId="0" fontId="84" fillId="24" borderId="98"/>
    <xf numFmtId="4" fontId="36" fillId="36" borderId="97">
      <alignment vertical="center"/>
    </xf>
    <xf numFmtId="4" fontId="94" fillId="37" borderId="97">
      <alignment vertical="center"/>
    </xf>
    <xf numFmtId="4" fontId="36" fillId="37" borderId="97">
      <alignment horizontal="left" vertical="center" indent="1"/>
    </xf>
    <xf numFmtId="0" fontId="77" fillId="36" borderId="104">
      <alignment horizontal="left" vertical="top" indent="1"/>
    </xf>
    <xf numFmtId="4" fontId="36" fillId="38" borderId="97">
      <alignment horizontal="left" vertical="center" indent="1"/>
    </xf>
    <xf numFmtId="4" fontId="36" fillId="39" borderId="97">
      <alignment horizontal="right" vertical="center"/>
    </xf>
    <xf numFmtId="4" fontId="36" fillId="40" borderId="97">
      <alignment horizontal="right" vertical="center"/>
    </xf>
    <xf numFmtId="4" fontId="36" fillId="41" borderId="68">
      <alignment horizontal="right" vertical="center"/>
    </xf>
    <xf numFmtId="4" fontId="36" fillId="42" borderId="97">
      <alignment horizontal="right" vertical="center"/>
    </xf>
    <xf numFmtId="4" fontId="36" fillId="43" borderId="97">
      <alignment horizontal="right" vertical="center"/>
    </xf>
    <xf numFmtId="4" fontId="36" fillId="44" borderId="97">
      <alignment horizontal="right" vertical="center"/>
    </xf>
    <xf numFmtId="4" fontId="36" fillId="45" borderId="97">
      <alignment horizontal="right" vertical="center"/>
    </xf>
    <xf numFmtId="4" fontId="36" fillId="46" borderId="97">
      <alignment horizontal="right" vertical="center"/>
    </xf>
    <xf numFmtId="4" fontId="36" fillId="47" borderId="97">
      <alignment horizontal="right" vertical="center"/>
    </xf>
    <xf numFmtId="4" fontId="36" fillId="48" borderId="68">
      <alignment horizontal="left" vertical="center" indent="1"/>
    </xf>
    <xf numFmtId="4" fontId="36" fillId="49" borderId="68">
      <alignment horizontal="left" vertical="center" indent="1"/>
    </xf>
    <xf numFmtId="4" fontId="8" fillId="49" borderId="68">
      <alignment horizontal="left" vertical="center" indent="1"/>
    </xf>
    <xf numFmtId="4" fontId="36" fillId="50" borderId="97">
      <alignment horizontal="right" vertical="center"/>
    </xf>
    <xf numFmtId="4" fontId="36" fillId="51" borderId="68">
      <alignment horizontal="left" vertical="center" indent="1"/>
    </xf>
    <xf numFmtId="4" fontId="36" fillId="50" borderId="68">
      <alignment horizontal="left" vertical="center" indent="1"/>
    </xf>
    <xf numFmtId="0" fontId="36" fillId="52" borderId="97">
      <alignment horizontal="left" vertical="center" indent="1"/>
    </xf>
    <xf numFmtId="0" fontId="36" fillId="49" borderId="104">
      <alignment horizontal="left" vertical="top" indent="1"/>
    </xf>
    <xf numFmtId="0" fontId="36" fillId="53" borderId="97">
      <alignment horizontal="left" vertical="center" indent="1"/>
    </xf>
    <xf numFmtId="0" fontId="36" fillId="50" borderId="104">
      <alignment horizontal="left" vertical="top" indent="1"/>
    </xf>
    <xf numFmtId="0" fontId="36" fillId="54" borderId="97">
      <alignment horizontal="left" vertical="center" indent="1"/>
    </xf>
    <xf numFmtId="0" fontId="36" fillId="54" borderId="104">
      <alignment horizontal="left" vertical="top" indent="1"/>
    </xf>
    <xf numFmtId="0" fontId="36" fillId="51" borderId="97">
      <alignment horizontal="left" vertical="center" indent="1"/>
    </xf>
    <xf numFmtId="0" fontId="36" fillId="51" borderId="104">
      <alignment horizontal="left" vertical="top" indent="1"/>
    </xf>
    <xf numFmtId="0" fontId="36" fillId="55" borderId="105">
      <protection locked="0"/>
    </xf>
    <xf numFmtId="0" fontId="73" fillId="49" borderId="106"/>
    <xf numFmtId="4" fontId="76" fillId="56" borderId="104">
      <alignment vertical="center"/>
    </xf>
    <xf numFmtId="4" fontId="94" fillId="7" borderId="80">
      <alignment vertical="center"/>
    </xf>
    <xf numFmtId="4" fontId="76" fillId="52" borderId="104">
      <alignment horizontal="left" vertical="center" indent="1"/>
    </xf>
    <xf numFmtId="0" fontId="76" fillId="56" borderId="104">
      <alignment horizontal="left" vertical="top" indent="1"/>
    </xf>
    <xf numFmtId="4" fontId="36" fillId="0" borderId="97">
      <alignment horizontal="right" vertical="center"/>
    </xf>
    <xf numFmtId="4" fontId="94" fillId="57" borderId="97">
      <alignment horizontal="right" vertical="center"/>
    </xf>
    <xf numFmtId="4" fontId="36" fillId="38" borderId="97">
      <alignment horizontal="left" vertical="center" indent="1"/>
    </xf>
    <xf numFmtId="0" fontId="76" fillId="50" borderId="104">
      <alignment horizontal="left" vertical="top" indent="1"/>
    </xf>
    <xf numFmtId="4" fontId="78" fillId="58" borderId="68">
      <alignment horizontal="left" vertical="center" indent="1"/>
    </xf>
    <xf numFmtId="0" fontId="36" fillId="59" borderId="80"/>
    <xf numFmtId="4" fontId="79" fillId="55" borderId="97">
      <alignment horizontal="right" vertical="center"/>
    </xf>
    <xf numFmtId="0" fontId="92" fillId="0" borderId="51"/>
    <xf numFmtId="0" fontId="93" fillId="0" borderId="51"/>
    <xf numFmtId="0" fontId="85" fillId="0" borderId="107"/>
    <xf numFmtId="0" fontId="89" fillId="30" borderId="97"/>
  </cellStyleXfs>
  <cellXfs count="411">
    <xf numFmtId="0" fontId="0" fillId="0" borderId="51"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7" fontId="5" fillId="0" borderId="23" xfId="0" applyNumberFormat="1" applyFont="1" applyBorder="1" applyAlignment="1" applyProtection="1">
      <alignment horizontal="center" vertical="center"/>
    </xf>
    <xf numFmtId="167" fontId="5" fillId="0" borderId="29"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8"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8"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8"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8"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8"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6"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7"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7" fontId="5" fillId="0" borderId="20" xfId="0" applyNumberFormat="1" applyFont="1" applyBorder="1" applyAlignment="1" applyProtection="1">
      <alignment horizontal="center" vertical="center"/>
    </xf>
    <xf numFmtId="167" fontId="5" fillId="0" borderId="26"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8"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48"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6"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8"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5" fontId="16" fillId="0" borderId="24" xfId="20" applyFont="1" applyBorder="1" applyAlignment="1">
      <alignment horizontal="right" vertical="top" shrinkToFit="1"/>
    </xf>
    <xf numFmtId="165" fontId="16" fillId="0" borderId="75" xfId="20"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6"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1" xfId="0" applyFont="1" applyFill="1" applyAlignment="1" applyProtection="1">
      <alignment vertical="center"/>
    </xf>
    <xf numFmtId="0" fontId="35" fillId="0" borderId="51" xfId="0" applyFont="1" applyProtection="1">
      <alignment vertical="top"/>
    </xf>
    <xf numFmtId="0" fontId="22" fillId="0" borderId="51" xfId="0" applyFont="1" applyAlignment="1" applyProtection="1">
      <alignment vertical="center"/>
    </xf>
    <xf numFmtId="0" fontId="22" fillId="0" borderId="51" xfId="0" applyFont="1" applyAlignment="1" applyProtection="1">
      <alignment horizontal="center" vertical="center"/>
    </xf>
    <xf numFmtId="0" fontId="23" fillId="0" borderId="51" xfId="0" applyFont="1" applyAlignment="1" applyProtection="1">
      <alignment vertical="center"/>
    </xf>
    <xf numFmtId="0" fontId="22" fillId="0" borderId="51" xfId="0" applyFont="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0" fontId="15" fillId="0" borderId="20" xfId="0"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45" applyFont="1" applyBorder="1" applyAlignment="1">
      <alignment vertical="center" wrapText="1"/>
    </xf>
    <xf numFmtId="0" fontId="24" fillId="0" borderId="8" xfId="45" applyFont="1" applyBorder="1"/>
    <xf numFmtId="0" fontId="20" fillId="0" borderId="48" xfId="45" applyFont="1" applyBorder="1" applyAlignment="1">
      <alignment vertical="center" wrapText="1"/>
    </xf>
    <xf numFmtId="0" fontId="20" fillId="0" borderId="48" xfId="0" applyFont="1" applyBorder="1" applyAlignment="1" applyProtection="1">
      <alignment vertical="center" wrapText="1"/>
    </xf>
    <xf numFmtId="0" fontId="21" fillId="0" borderId="68" xfId="48"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686257.12</v>
      </c>
      <c r="D2" s="7">
        <f>'PR-RAS'!E6</f>
        <v>843977.96</v>
      </c>
      <c r="E2" s="7">
        <v>0</v>
      </c>
      <c r="F2" s="7">
        <v>0</v>
      </c>
      <c r="G2" s="8">
        <f t="shared" ref="G2:G65" si="0">(B2/1000)*(C2*1+D2*2)</f>
        <v>2374.2130400000001</v>
      </c>
      <c r="H2" s="8">
        <f t="shared" ref="H2:H65" si="1">ABS(C2-ROUND(C2,0))+ABS(D2-ROUND(D2,0))</f>
        <v>0.16000000003259629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299016.68999999994</v>
      </c>
      <c r="D3" s="2">
        <f>'PR-RAS'!E7</f>
        <v>353879.62</v>
      </c>
      <c r="E3" s="2">
        <v>0</v>
      </c>
      <c r="F3" s="2">
        <v>0</v>
      </c>
      <c r="G3" s="3">
        <f t="shared" si="0"/>
        <v>2013.5518599999998</v>
      </c>
      <c r="H3" s="3">
        <f t="shared" si="1"/>
        <v>0.69000000006053597</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292577.21999999997</v>
      </c>
      <c r="D4" s="2">
        <f>'PR-RAS'!E8</f>
        <v>344825.74</v>
      </c>
      <c r="E4" s="2">
        <v>0</v>
      </c>
      <c r="F4" s="2">
        <v>0</v>
      </c>
      <c r="G4" s="3">
        <f t="shared" si="0"/>
        <v>2946.6860999999999</v>
      </c>
      <c r="H4" s="3">
        <f t="shared" si="1"/>
        <v>0.47999999998137355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292577.21999999997</v>
      </c>
      <c r="D5" s="2">
        <f>'PR-RAS'!E9</f>
        <v>344825.74</v>
      </c>
      <c r="E5" s="2">
        <v>0</v>
      </c>
      <c r="F5" s="2">
        <v>0</v>
      </c>
      <c r="G5" s="3">
        <f t="shared" si="0"/>
        <v>3928.9148</v>
      </c>
      <c r="H5" s="3">
        <f t="shared" si="1"/>
        <v>0.47999999998137355</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4618.99</v>
      </c>
      <c r="D19" s="2">
        <f>'PR-RAS'!E23</f>
        <v>7725.92</v>
      </c>
      <c r="E19" s="2">
        <v>0</v>
      </c>
      <c r="F19" s="2">
        <v>0</v>
      </c>
      <c r="G19" s="3">
        <f t="shared" si="0"/>
        <v>361.27494000000002</v>
      </c>
      <c r="H19" s="3">
        <f t="shared" si="1"/>
        <v>9.0000000000145519E-2</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597.69000000000005</v>
      </c>
      <c r="D20" s="2">
        <f>'PR-RAS'!E24</f>
        <v>1832.63</v>
      </c>
      <c r="E20" s="2">
        <v>0</v>
      </c>
      <c r="F20" s="2">
        <v>0</v>
      </c>
      <c r="G20" s="3">
        <f t="shared" si="0"/>
        <v>80.996050000000011</v>
      </c>
      <c r="H20" s="3">
        <f t="shared" si="1"/>
        <v>0.67999999999983629</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4021.3</v>
      </c>
      <c r="D23" s="2">
        <f>'PR-RAS'!E27</f>
        <v>5893.29</v>
      </c>
      <c r="E23" s="2">
        <v>0</v>
      </c>
      <c r="F23" s="2">
        <v>0</v>
      </c>
      <c r="G23" s="3">
        <f t="shared" si="0"/>
        <v>347.77336000000003</v>
      </c>
      <c r="H23" s="3">
        <f t="shared" si="1"/>
        <v>0.59000000000014552</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1820.48</v>
      </c>
      <c r="D25" s="2">
        <f>'PR-RAS'!E29</f>
        <v>1327.96</v>
      </c>
      <c r="E25" s="2">
        <v>0</v>
      </c>
      <c r="F25" s="2">
        <v>0</v>
      </c>
      <c r="G25" s="3">
        <f t="shared" si="0"/>
        <v>107.4336</v>
      </c>
      <c r="H25" s="3">
        <f t="shared" si="1"/>
        <v>0.51999999999998181</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1820.48</v>
      </c>
      <c r="D27" s="2">
        <f>'PR-RAS'!E31</f>
        <v>1327.96</v>
      </c>
      <c r="E27" s="2">
        <v>0</v>
      </c>
      <c r="F27" s="2">
        <v>0</v>
      </c>
      <c r="G27" s="3">
        <f t="shared" si="0"/>
        <v>116.38639999999998</v>
      </c>
      <c r="H27" s="3">
        <f t="shared" si="1"/>
        <v>0.51999999999998181</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375720.64</v>
      </c>
      <c r="D45" s="2">
        <f>'PR-RAS'!E49</f>
        <v>442500.23</v>
      </c>
      <c r="E45" s="2">
        <v>0</v>
      </c>
      <c r="F45" s="2">
        <v>0</v>
      </c>
      <c r="G45" s="3">
        <f t="shared" si="0"/>
        <v>55471.7284</v>
      </c>
      <c r="H45" s="3">
        <f t="shared" si="1"/>
        <v>0.58999999996740371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250000</v>
      </c>
      <c r="D54" s="2">
        <f>'PR-RAS'!E58</f>
        <v>44726.92</v>
      </c>
      <c r="E54" s="2">
        <v>0</v>
      </c>
      <c r="F54" s="2">
        <v>0</v>
      </c>
      <c r="G54" s="3">
        <f t="shared" si="0"/>
        <v>17991.053519999998</v>
      </c>
      <c r="H54" s="3">
        <f t="shared" si="1"/>
        <v>8.000000000174623E-2</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250000</v>
      </c>
      <c r="D56" s="2">
        <f>'PR-RAS'!E60</f>
        <v>44726.92</v>
      </c>
      <c r="E56" s="2">
        <v>0</v>
      </c>
      <c r="F56" s="2">
        <v>0</v>
      </c>
      <c r="G56" s="3">
        <f t="shared" si="0"/>
        <v>18669.961199999998</v>
      </c>
      <c r="H56" s="3">
        <f t="shared" si="1"/>
        <v>8.000000000174623E-2</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125720.64</v>
      </c>
      <c r="D60" s="2">
        <f>'PR-RAS'!E64</f>
        <v>125983.77</v>
      </c>
      <c r="E60" s="2">
        <v>0</v>
      </c>
      <c r="F60" s="2">
        <v>0</v>
      </c>
      <c r="G60" s="3">
        <f t="shared" si="0"/>
        <v>22283.602619999998</v>
      </c>
      <c r="H60" s="3">
        <f t="shared" si="1"/>
        <v>0.58999999999650754</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125720.64</v>
      </c>
      <c r="D63" s="2">
        <f>'PR-RAS'!E67</f>
        <v>125983.77</v>
      </c>
      <c r="E63" s="2">
        <v>0</v>
      </c>
      <c r="F63" s="2">
        <v>0</v>
      </c>
      <c r="G63" s="3">
        <f t="shared" si="0"/>
        <v>23416.667160000001</v>
      </c>
      <c r="H63" s="3">
        <f t="shared" si="1"/>
        <v>0.58999999999650754</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271789.53999999998</v>
      </c>
      <c r="E70" s="2">
        <v>0</v>
      </c>
      <c r="F70" s="2">
        <v>0</v>
      </c>
      <c r="G70" s="3">
        <f t="shared" si="2"/>
        <v>37506.95652</v>
      </c>
      <c r="H70" s="3">
        <f t="shared" si="3"/>
        <v>0.46000000002095476</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271789.53999999998</v>
      </c>
      <c r="E72" s="2">
        <v>0</v>
      </c>
      <c r="F72" s="2">
        <v>0</v>
      </c>
      <c r="G72" s="3">
        <f t="shared" si="2"/>
        <v>38594.114679999991</v>
      </c>
      <c r="H72" s="3">
        <f t="shared" si="3"/>
        <v>0.46000000002095476</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3557.55</v>
      </c>
      <c r="D78" s="2">
        <f>'PR-RAS'!E82</f>
        <v>13023.960000000001</v>
      </c>
      <c r="E78" s="2">
        <v>0</v>
      </c>
      <c r="F78" s="2">
        <v>0</v>
      </c>
      <c r="G78" s="3">
        <f t="shared" si="2"/>
        <v>2279.6211899999998</v>
      </c>
      <c r="H78" s="3">
        <f t="shared" si="3"/>
        <v>0.48999999999887223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91.88</v>
      </c>
      <c r="D79" s="2">
        <f>'PR-RAS'!E83</f>
        <v>233.61</v>
      </c>
      <c r="E79" s="2">
        <v>0</v>
      </c>
      <c r="F79" s="2">
        <v>0</v>
      </c>
      <c r="G79" s="3">
        <f t="shared" si="2"/>
        <v>43.6098</v>
      </c>
      <c r="H79" s="3">
        <f t="shared" si="3"/>
        <v>0.50999999999999091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91.88</v>
      </c>
      <c r="D82" s="2">
        <f>'PR-RAS'!E86</f>
        <v>233.61</v>
      </c>
      <c r="E82" s="2">
        <v>0</v>
      </c>
      <c r="F82" s="2">
        <v>0</v>
      </c>
      <c r="G82" s="3">
        <f t="shared" si="2"/>
        <v>45.287100000000002</v>
      </c>
      <c r="H82" s="3">
        <f t="shared" si="3"/>
        <v>0.50999999999999091</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3465.67</v>
      </c>
      <c r="D87" s="2">
        <f>'PR-RAS'!E91</f>
        <v>12790.35</v>
      </c>
      <c r="E87" s="2">
        <v>0</v>
      </c>
      <c r="F87" s="2">
        <v>0</v>
      </c>
      <c r="G87" s="3">
        <f t="shared" si="2"/>
        <v>2497.9878199999998</v>
      </c>
      <c r="H87" s="3">
        <f t="shared" si="3"/>
        <v>0.68000000000029104</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3465.67</v>
      </c>
      <c r="D89" s="2">
        <f>'PR-RAS'!E93</f>
        <v>12790.35</v>
      </c>
      <c r="E89" s="2">
        <v>0</v>
      </c>
      <c r="F89" s="2">
        <v>0</v>
      </c>
      <c r="G89" s="3">
        <f t="shared" si="2"/>
        <v>2556.0805599999999</v>
      </c>
      <c r="H89" s="3">
        <f t="shared" si="3"/>
        <v>0.68000000000029104</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4074.24</v>
      </c>
      <c r="D102" s="2">
        <f>'PR-RAS'!E106</f>
        <v>32511.149999999998</v>
      </c>
      <c r="E102" s="2">
        <v>0</v>
      </c>
      <c r="F102" s="2">
        <v>0</v>
      </c>
      <c r="G102" s="3">
        <f t="shared" si="2"/>
        <v>6978.75054</v>
      </c>
      <c r="H102" s="3">
        <f t="shared" si="3"/>
        <v>0.38999999999759893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1846.28</v>
      </c>
      <c r="D103" s="2">
        <f>'PR-RAS'!E107</f>
        <v>935.93999999999994</v>
      </c>
      <c r="E103" s="2">
        <v>0</v>
      </c>
      <c r="F103" s="2">
        <v>0</v>
      </c>
      <c r="G103" s="3">
        <f t="shared" si="2"/>
        <v>379.25231999999994</v>
      </c>
      <c r="H103" s="3">
        <f t="shared" si="3"/>
        <v>0.34000000000003183</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1706.5</v>
      </c>
      <c r="D105" s="2">
        <f>'PR-RAS'!E109</f>
        <v>844.78</v>
      </c>
      <c r="E105" s="2">
        <v>0</v>
      </c>
      <c r="F105" s="2">
        <v>0</v>
      </c>
      <c r="G105" s="3">
        <f t="shared" si="2"/>
        <v>353.19023999999996</v>
      </c>
      <c r="H105" s="3">
        <f t="shared" si="3"/>
        <v>0.72000000000002728</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139.78</v>
      </c>
      <c r="D107" s="2">
        <f>'PR-RAS'!E111</f>
        <v>91.16</v>
      </c>
      <c r="E107" s="2">
        <v>0</v>
      </c>
      <c r="F107" s="2">
        <v>0</v>
      </c>
      <c r="G107" s="3">
        <f t="shared" si="2"/>
        <v>34.142600000000002</v>
      </c>
      <c r="H107" s="3">
        <f t="shared" si="3"/>
        <v>0.37999999999999545</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1306.18</v>
      </c>
      <c r="D108" s="2">
        <f>'PR-RAS'!E112</f>
        <v>470.5</v>
      </c>
      <c r="E108" s="2">
        <v>0</v>
      </c>
      <c r="F108" s="2">
        <v>0</v>
      </c>
      <c r="G108" s="3">
        <f t="shared" si="2"/>
        <v>240.44826000000003</v>
      </c>
      <c r="H108" s="3">
        <f t="shared" si="3"/>
        <v>0.68000000000006366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35.54</v>
      </c>
      <c r="D110" s="2">
        <f>'PR-RAS'!E114</f>
        <v>0</v>
      </c>
      <c r="E110" s="2">
        <v>0</v>
      </c>
      <c r="F110" s="2">
        <v>0</v>
      </c>
      <c r="G110" s="3">
        <f t="shared" si="2"/>
        <v>3.8738600000000001</v>
      </c>
      <c r="H110" s="3">
        <f t="shared" si="3"/>
        <v>0.46000000000000085</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1256.6400000000001</v>
      </c>
      <c r="D111" s="2">
        <f>'PR-RAS'!E115</f>
        <v>0</v>
      </c>
      <c r="E111" s="2">
        <v>0</v>
      </c>
      <c r="F111" s="2">
        <v>0</v>
      </c>
      <c r="G111" s="3">
        <f t="shared" si="2"/>
        <v>138.2304</v>
      </c>
      <c r="H111" s="3">
        <f t="shared" si="3"/>
        <v>0.35999999999989996</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14</v>
      </c>
      <c r="D113" s="2">
        <f>'PR-RAS'!E117</f>
        <v>470.5</v>
      </c>
      <c r="E113" s="2">
        <v>0</v>
      </c>
      <c r="F113" s="2">
        <v>0</v>
      </c>
      <c r="G113" s="3">
        <f t="shared" si="2"/>
        <v>106.96000000000001</v>
      </c>
      <c r="H113" s="3">
        <f t="shared" si="3"/>
        <v>0.5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921.78</v>
      </c>
      <c r="D116" s="2">
        <f>'PR-RAS'!E120</f>
        <v>31104.71</v>
      </c>
      <c r="E116" s="2">
        <v>0</v>
      </c>
      <c r="F116" s="2">
        <v>0</v>
      </c>
      <c r="G116" s="3">
        <f t="shared" si="2"/>
        <v>7260.0879999999997</v>
      </c>
      <c r="H116" s="3">
        <f t="shared" si="3"/>
        <v>0.5100000000009004</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921.78</v>
      </c>
      <c r="D118" s="2">
        <f>'PR-RAS'!E122</f>
        <v>31104.71</v>
      </c>
      <c r="E118" s="2">
        <v>0</v>
      </c>
      <c r="F118" s="2">
        <v>0</v>
      </c>
      <c r="G118" s="3">
        <f t="shared" si="2"/>
        <v>7386.3504000000003</v>
      </c>
      <c r="H118" s="3">
        <f t="shared" si="3"/>
        <v>0.5100000000009004</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3888</v>
      </c>
      <c r="D121" s="2">
        <f>'PR-RAS'!E125</f>
        <v>2033</v>
      </c>
      <c r="E121" s="2">
        <v>0</v>
      </c>
      <c r="F121" s="2">
        <v>0</v>
      </c>
      <c r="G121" s="3">
        <f t="shared" si="2"/>
        <v>954.48</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3888</v>
      </c>
      <c r="D122" s="2">
        <f>'PR-RAS'!E126</f>
        <v>2033</v>
      </c>
      <c r="E122" s="2">
        <v>0</v>
      </c>
      <c r="F122" s="2">
        <v>0</v>
      </c>
      <c r="G122" s="3">
        <f t="shared" si="2"/>
        <v>962.43399999999997</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3888</v>
      </c>
      <c r="D124" s="2">
        <f>'PR-RAS'!E128</f>
        <v>2033</v>
      </c>
      <c r="E124" s="2">
        <v>0</v>
      </c>
      <c r="F124" s="2">
        <v>0</v>
      </c>
      <c r="G124" s="3">
        <f t="shared" si="2"/>
        <v>978.34199999999998</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ref="G130:G193" si="4">(B130/1000)*(C130*1+D130*2)</f>
        <v>0</v>
      </c>
      <c r="H130" s="3">
        <f t="shared" ref="H130:H193" si="5">ABS(C130-ROUND(C130,0))+ABS(D130-ROUND(D130,0))</f>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4"/>
        <v>0</v>
      </c>
      <c r="H131" s="3">
        <f t="shared" si="5"/>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4"/>
        <v>0</v>
      </c>
      <c r="H132" s="3">
        <f t="shared" si="5"/>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30</v>
      </c>
      <c r="E136" s="2">
        <v>0</v>
      </c>
      <c r="F136" s="2">
        <v>0</v>
      </c>
      <c r="G136" s="3">
        <f t="shared" si="4"/>
        <v>8.1000000000000014</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30</v>
      </c>
      <c r="E147" s="2">
        <v>0</v>
      </c>
      <c r="F147" s="2">
        <v>0</v>
      </c>
      <c r="G147" s="3">
        <f t="shared" si="4"/>
        <v>8.76</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255647.39</v>
      </c>
      <c r="D148" s="2">
        <f>'PR-RAS'!E152</f>
        <v>313874.49</v>
      </c>
      <c r="E148" s="2">
        <v>0</v>
      </c>
      <c r="F148" s="2">
        <v>0</v>
      </c>
      <c r="G148" s="3">
        <f t="shared" si="4"/>
        <v>129859.26638999999</v>
      </c>
      <c r="H148" s="3">
        <f t="shared" si="5"/>
        <v>0.88000000000465661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47317.68</v>
      </c>
      <c r="D149" s="2">
        <f>'PR-RAS'!E153</f>
        <v>48764.25</v>
      </c>
      <c r="E149" s="2">
        <v>0</v>
      </c>
      <c r="F149" s="2">
        <v>0</v>
      </c>
      <c r="G149" s="3">
        <f t="shared" si="4"/>
        <v>21437.234639999999</v>
      </c>
      <c r="H149" s="3">
        <f t="shared" si="5"/>
        <v>0.56999999999970896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39945.67</v>
      </c>
      <c r="D150" s="2">
        <f>'PR-RAS'!E154</f>
        <v>41915.24</v>
      </c>
      <c r="E150" s="2">
        <v>0</v>
      </c>
      <c r="F150" s="2">
        <v>0</v>
      </c>
      <c r="G150" s="3">
        <f t="shared" si="4"/>
        <v>18442.646349999999</v>
      </c>
      <c r="H150" s="3">
        <f t="shared" si="5"/>
        <v>0.56999999999970896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39945.67</v>
      </c>
      <c r="D151" s="2">
        <f>'PR-RAS'!E155</f>
        <v>41915.24</v>
      </c>
      <c r="E151" s="2">
        <v>0</v>
      </c>
      <c r="F151" s="2">
        <v>0</v>
      </c>
      <c r="G151" s="3">
        <f t="shared" si="4"/>
        <v>18566.422499999997</v>
      </c>
      <c r="H151" s="3">
        <f t="shared" si="5"/>
        <v>0.56999999999970896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1668.64</v>
      </c>
      <c r="D155" s="2">
        <f>'PR-RAS'!E159</f>
        <v>2259.3000000000002</v>
      </c>
      <c r="E155" s="2">
        <v>0</v>
      </c>
      <c r="F155" s="2">
        <v>0</v>
      </c>
      <c r="G155" s="3">
        <f t="shared" si="4"/>
        <v>952.83496000000014</v>
      </c>
      <c r="H155" s="3">
        <f t="shared" si="5"/>
        <v>0.66000000000008185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5703.37</v>
      </c>
      <c r="D156" s="2">
        <f>'PR-RAS'!E160</f>
        <v>4589.71</v>
      </c>
      <c r="E156" s="2">
        <v>0</v>
      </c>
      <c r="F156" s="2">
        <v>0</v>
      </c>
      <c r="G156" s="3">
        <f t="shared" si="4"/>
        <v>2306.8324500000003</v>
      </c>
      <c r="H156" s="3">
        <f t="shared" si="5"/>
        <v>0.65999999999985448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5703.37</v>
      </c>
      <c r="D158" s="2">
        <f>'PR-RAS'!E162</f>
        <v>4589.71</v>
      </c>
      <c r="E158" s="2">
        <v>0</v>
      </c>
      <c r="F158" s="2">
        <v>0</v>
      </c>
      <c r="G158" s="3">
        <f t="shared" si="4"/>
        <v>2336.5980300000001</v>
      </c>
      <c r="H158" s="3">
        <f t="shared" si="5"/>
        <v>0.65999999999985448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68942.69</v>
      </c>
      <c r="D160" s="2">
        <f>'PR-RAS'!E164</f>
        <v>91835.29</v>
      </c>
      <c r="E160" s="2">
        <v>0</v>
      </c>
      <c r="F160" s="2">
        <v>0</v>
      </c>
      <c r="G160" s="3">
        <f t="shared" si="4"/>
        <v>40165.50993</v>
      </c>
      <c r="H160" s="3">
        <f t="shared" si="5"/>
        <v>0.59999999999126885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3251.75</v>
      </c>
      <c r="D161" s="2">
        <f>'PR-RAS'!E165</f>
        <v>3237.45</v>
      </c>
      <c r="E161" s="2">
        <v>0</v>
      </c>
      <c r="F161" s="2">
        <v>0</v>
      </c>
      <c r="G161" s="3">
        <f t="shared" si="4"/>
        <v>1556.2639999999999</v>
      </c>
      <c r="H161" s="3">
        <f t="shared" si="5"/>
        <v>0.6999999999998181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348.7</v>
      </c>
      <c r="E162" s="2">
        <v>0</v>
      </c>
      <c r="F162" s="2">
        <v>0</v>
      </c>
      <c r="G162" s="3">
        <f t="shared" si="4"/>
        <v>112.2814</v>
      </c>
      <c r="H162" s="3">
        <f t="shared" si="5"/>
        <v>0.30000000000001137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1517.25</v>
      </c>
      <c r="D163" s="2">
        <f>'PR-RAS'!E167</f>
        <v>1472.25</v>
      </c>
      <c r="E163" s="2">
        <v>0</v>
      </c>
      <c r="F163" s="2">
        <v>0</v>
      </c>
      <c r="G163" s="3">
        <f t="shared" si="4"/>
        <v>722.80349999999999</v>
      </c>
      <c r="H163" s="3">
        <f t="shared" si="5"/>
        <v>0.5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412.5</v>
      </c>
      <c r="D164" s="2">
        <f>'PR-RAS'!E168</f>
        <v>450</v>
      </c>
      <c r="E164" s="2">
        <v>0</v>
      </c>
      <c r="F164" s="2">
        <v>0</v>
      </c>
      <c r="G164" s="3">
        <f t="shared" si="4"/>
        <v>213.9375</v>
      </c>
      <c r="H164" s="3">
        <f t="shared" si="5"/>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1322</v>
      </c>
      <c r="D165" s="2">
        <f>'PR-RAS'!E169</f>
        <v>966.5</v>
      </c>
      <c r="E165" s="2">
        <v>0</v>
      </c>
      <c r="F165" s="2">
        <v>0</v>
      </c>
      <c r="G165" s="3">
        <f t="shared" si="4"/>
        <v>533.82000000000005</v>
      </c>
      <c r="H165" s="3">
        <f t="shared" si="5"/>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13880.32</v>
      </c>
      <c r="D166" s="2">
        <f>'PR-RAS'!E170</f>
        <v>9979.67</v>
      </c>
      <c r="E166" s="2">
        <v>0</v>
      </c>
      <c r="F166" s="2">
        <v>0</v>
      </c>
      <c r="G166" s="3">
        <f t="shared" si="4"/>
        <v>5583.5439000000006</v>
      </c>
      <c r="H166" s="3">
        <f t="shared" si="5"/>
        <v>0.6499999999996362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1643.78</v>
      </c>
      <c r="D167" s="2">
        <f>'PR-RAS'!E171</f>
        <v>1620.75</v>
      </c>
      <c r="E167" s="2">
        <v>0</v>
      </c>
      <c r="F167" s="2">
        <v>0</v>
      </c>
      <c r="G167" s="3">
        <f t="shared" si="4"/>
        <v>810.95648000000006</v>
      </c>
      <c r="H167" s="3">
        <f t="shared" si="5"/>
        <v>0.47000000000002728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6207.77</v>
      </c>
      <c r="D169" s="2">
        <f>'PR-RAS'!E173</f>
        <v>5550.46</v>
      </c>
      <c r="E169" s="2">
        <v>0</v>
      </c>
      <c r="F169" s="2">
        <v>0</v>
      </c>
      <c r="G169" s="3">
        <f t="shared" si="4"/>
        <v>2907.8599200000008</v>
      </c>
      <c r="H169" s="3">
        <f t="shared" si="5"/>
        <v>0.68999999999959982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5452.77</v>
      </c>
      <c r="D170" s="2">
        <f>'PR-RAS'!E174</f>
        <v>2785.96</v>
      </c>
      <c r="E170" s="2">
        <v>0</v>
      </c>
      <c r="F170" s="2">
        <v>0</v>
      </c>
      <c r="G170" s="3">
        <f t="shared" si="4"/>
        <v>1863.1726100000003</v>
      </c>
      <c r="H170" s="3">
        <f t="shared" si="5"/>
        <v>0.26999999999952706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576</v>
      </c>
      <c r="D171" s="2">
        <f>'PR-RAS'!E175</f>
        <v>0</v>
      </c>
      <c r="E171" s="2">
        <v>0</v>
      </c>
      <c r="F171" s="2">
        <v>0</v>
      </c>
      <c r="G171" s="3">
        <f t="shared" si="4"/>
        <v>97.92</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22.5</v>
      </c>
      <c r="E173" s="2">
        <v>0</v>
      </c>
      <c r="F173" s="2">
        <v>0</v>
      </c>
      <c r="G173" s="3">
        <f t="shared" si="4"/>
        <v>7.7399999999999993</v>
      </c>
      <c r="H173" s="3">
        <f t="shared" si="5"/>
        <v>0.5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37361.980000000003</v>
      </c>
      <c r="D174" s="2">
        <f>'PR-RAS'!E178</f>
        <v>70522.81</v>
      </c>
      <c r="E174" s="2">
        <v>0</v>
      </c>
      <c r="F174" s="2">
        <v>0</v>
      </c>
      <c r="G174" s="3">
        <f t="shared" si="4"/>
        <v>30864.514799999997</v>
      </c>
      <c r="H174" s="3">
        <f t="shared" si="5"/>
        <v>0.20999999999912689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1605.09</v>
      </c>
      <c r="D175" s="2">
        <f>'PR-RAS'!E179</f>
        <v>3296.09</v>
      </c>
      <c r="E175" s="2">
        <v>0</v>
      </c>
      <c r="F175" s="2">
        <v>0</v>
      </c>
      <c r="G175" s="3">
        <f t="shared" si="4"/>
        <v>1426.3249799999999</v>
      </c>
      <c r="H175" s="3">
        <f t="shared" si="5"/>
        <v>0.18000000000006366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12718.81</v>
      </c>
      <c r="D176" s="2">
        <f>'PR-RAS'!E180</f>
        <v>34433.96</v>
      </c>
      <c r="E176" s="2">
        <v>0</v>
      </c>
      <c r="F176" s="2">
        <v>0</v>
      </c>
      <c r="G176" s="3">
        <f t="shared" si="4"/>
        <v>14277.677749999999</v>
      </c>
      <c r="H176" s="3">
        <f t="shared" si="5"/>
        <v>0.23000000000138243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2088.75</v>
      </c>
      <c r="D177" s="2">
        <f>'PR-RAS'!E181</f>
        <v>2011.25</v>
      </c>
      <c r="E177" s="2">
        <v>0</v>
      </c>
      <c r="F177" s="2">
        <v>0</v>
      </c>
      <c r="G177" s="3">
        <f t="shared" si="4"/>
        <v>1075.58</v>
      </c>
      <c r="H177" s="3">
        <f t="shared" si="5"/>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4737.63</v>
      </c>
      <c r="D178" s="2">
        <f>'PR-RAS'!E182</f>
        <v>3992.65</v>
      </c>
      <c r="E178" s="2">
        <v>0</v>
      </c>
      <c r="F178" s="2">
        <v>0</v>
      </c>
      <c r="G178" s="3">
        <f t="shared" si="4"/>
        <v>2251.9586100000001</v>
      </c>
      <c r="H178" s="3">
        <f t="shared" si="5"/>
        <v>0.71999999999979991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243.03</v>
      </c>
      <c r="D179" s="2">
        <f>'PR-RAS'!E183</f>
        <v>281.33</v>
      </c>
      <c r="E179" s="2">
        <v>0</v>
      </c>
      <c r="F179" s="2">
        <v>0</v>
      </c>
      <c r="G179" s="3">
        <f t="shared" si="4"/>
        <v>143.41281999999998</v>
      </c>
      <c r="H179" s="3">
        <f t="shared" si="5"/>
        <v>0.35999999999998522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890.56</v>
      </c>
      <c r="D180" s="2">
        <f>'PR-RAS'!E184</f>
        <v>1944</v>
      </c>
      <c r="E180" s="2">
        <v>0</v>
      </c>
      <c r="F180" s="2">
        <v>0</v>
      </c>
      <c r="G180" s="3">
        <f t="shared" si="4"/>
        <v>855.36223999999993</v>
      </c>
      <c r="H180" s="3">
        <f t="shared" si="5"/>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2220</v>
      </c>
      <c r="D181" s="2">
        <f>'PR-RAS'!E185</f>
        <v>17645.240000000002</v>
      </c>
      <c r="E181" s="2">
        <v>0</v>
      </c>
      <c r="F181" s="2">
        <v>0</v>
      </c>
      <c r="G181" s="3">
        <f t="shared" si="4"/>
        <v>6751.8864000000003</v>
      </c>
      <c r="H181" s="3">
        <f t="shared" si="5"/>
        <v>0.24000000000160071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0</v>
      </c>
      <c r="D182" s="2">
        <f>'PR-RAS'!E186</f>
        <v>480</v>
      </c>
      <c r="E182" s="2">
        <v>0</v>
      </c>
      <c r="F182" s="2">
        <v>0</v>
      </c>
      <c r="G182" s="3">
        <f t="shared" si="4"/>
        <v>173.76</v>
      </c>
      <c r="H182" s="3">
        <f t="shared" si="5"/>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12858.11</v>
      </c>
      <c r="D183" s="2">
        <f>'PR-RAS'!E187</f>
        <v>6438.29</v>
      </c>
      <c r="E183" s="2">
        <v>0</v>
      </c>
      <c r="F183" s="2">
        <v>0</v>
      </c>
      <c r="G183" s="3">
        <f t="shared" si="4"/>
        <v>4683.7135800000005</v>
      </c>
      <c r="H183" s="3">
        <f t="shared" si="5"/>
        <v>0.4000000000005457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14448.64</v>
      </c>
      <c r="D190" s="2">
        <f>'PR-RAS'!E194</f>
        <v>8095.3600000000006</v>
      </c>
      <c r="E190" s="2">
        <v>0</v>
      </c>
      <c r="F190" s="2">
        <v>0</v>
      </c>
      <c r="G190" s="3">
        <f t="shared" si="4"/>
        <v>5790.8390399999998</v>
      </c>
      <c r="H190" s="3">
        <f t="shared" si="5"/>
        <v>0.72000000000116415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1187.48</v>
      </c>
      <c r="D192" s="2">
        <f>'PR-RAS'!E196</f>
        <v>1886.42</v>
      </c>
      <c r="E192" s="2">
        <v>0</v>
      </c>
      <c r="F192" s="2">
        <v>0</v>
      </c>
      <c r="G192" s="3">
        <f t="shared" si="4"/>
        <v>947.42111999999997</v>
      </c>
      <c r="H192" s="3">
        <f t="shared" si="5"/>
        <v>0.90000000000009095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285.83999999999997</v>
      </c>
      <c r="D193" s="2">
        <f>'PR-RAS'!E197</f>
        <v>536.38</v>
      </c>
      <c r="E193" s="2">
        <v>0</v>
      </c>
      <c r="F193" s="2">
        <v>0</v>
      </c>
      <c r="G193" s="3">
        <f t="shared" si="4"/>
        <v>260.85120000000001</v>
      </c>
      <c r="H193" s="3">
        <f t="shared" si="5"/>
        <v>0.54000000000002046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2337.54</v>
      </c>
      <c r="D194" s="2">
        <f>'PR-RAS'!E198</f>
        <v>180.8</v>
      </c>
      <c r="E194" s="2">
        <v>0</v>
      </c>
      <c r="F194" s="2">
        <v>0</v>
      </c>
      <c r="G194" s="3">
        <f t="shared" ref="G194:G257" si="6">(B194/1000)*(C194*1+D194*2)</f>
        <v>520.93402000000003</v>
      </c>
      <c r="H194" s="3">
        <f t="shared" ref="H194:H257" si="7">ABS(C194-ROUND(C194,0))+ABS(D194-ROUND(D194,0))</f>
        <v>0.66000000000002501</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10637.78</v>
      </c>
      <c r="D197" s="2">
        <f>'PR-RAS'!E201</f>
        <v>5491.76</v>
      </c>
      <c r="E197" s="2">
        <v>0</v>
      </c>
      <c r="F197" s="2">
        <v>0</v>
      </c>
      <c r="G197" s="3">
        <f t="shared" si="6"/>
        <v>4237.7748000000011</v>
      </c>
      <c r="H197" s="3">
        <f t="shared" si="7"/>
        <v>0.45999999999912689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1230.46</v>
      </c>
      <c r="D198" s="2">
        <f>'PR-RAS'!E202</f>
        <v>5460.16</v>
      </c>
      <c r="E198" s="2">
        <v>0</v>
      </c>
      <c r="F198" s="2">
        <v>0</v>
      </c>
      <c r="G198" s="3">
        <f t="shared" si="6"/>
        <v>2393.7036599999997</v>
      </c>
      <c r="H198" s="3">
        <f t="shared" si="7"/>
        <v>0.61999999999989086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938.51</v>
      </c>
      <c r="D204" s="2">
        <f>'PR-RAS'!E208</f>
        <v>1952.78</v>
      </c>
      <c r="E204" s="2">
        <v>0</v>
      </c>
      <c r="F204" s="2">
        <v>0</v>
      </c>
      <c r="G204" s="3">
        <f t="shared" si="6"/>
        <v>983.34621000000004</v>
      </c>
      <c r="H204" s="3">
        <f t="shared" si="7"/>
        <v>0.71000000000003638</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938.51</v>
      </c>
      <c r="D207" s="2">
        <f>'PR-RAS'!E211</f>
        <v>1952.78</v>
      </c>
      <c r="E207" s="2">
        <v>0</v>
      </c>
      <c r="F207" s="2">
        <v>0</v>
      </c>
      <c r="G207" s="3">
        <f t="shared" si="6"/>
        <v>997.87841999999989</v>
      </c>
      <c r="H207" s="3">
        <f t="shared" si="7"/>
        <v>0.71000000000003638</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291.95</v>
      </c>
      <c r="D212" s="2">
        <f>'PR-RAS'!E216</f>
        <v>3507.38</v>
      </c>
      <c r="E212" s="2">
        <v>0</v>
      </c>
      <c r="F212" s="2">
        <v>0</v>
      </c>
      <c r="G212" s="3">
        <f t="shared" si="6"/>
        <v>1541.7158099999999</v>
      </c>
      <c r="H212" s="3">
        <f t="shared" si="7"/>
        <v>0.43000000000012051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291.95</v>
      </c>
      <c r="D213" s="2">
        <f>'PR-RAS'!E217</f>
        <v>3507.38</v>
      </c>
      <c r="E213" s="2">
        <v>0</v>
      </c>
      <c r="F213" s="2">
        <v>0</v>
      </c>
      <c r="G213" s="3">
        <f t="shared" si="6"/>
        <v>1549.02252</v>
      </c>
      <c r="H213" s="3">
        <f t="shared" si="7"/>
        <v>0.43000000000012051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10750.56</v>
      </c>
      <c r="D217" s="2">
        <f>'PR-RAS'!E221</f>
        <v>16673.04</v>
      </c>
      <c r="E217" s="2">
        <v>0</v>
      </c>
      <c r="F217" s="2">
        <v>0</v>
      </c>
      <c r="G217" s="3">
        <f t="shared" si="6"/>
        <v>9524.8742399999992</v>
      </c>
      <c r="H217" s="3">
        <f t="shared" si="7"/>
        <v>0.48000000000138243</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10750.56</v>
      </c>
      <c r="D221" s="2">
        <f>'PR-RAS'!E225</f>
        <v>16673.04</v>
      </c>
      <c r="E221" s="2">
        <v>0</v>
      </c>
      <c r="F221" s="2">
        <v>0</v>
      </c>
      <c r="G221" s="3">
        <f t="shared" si="6"/>
        <v>9701.2608</v>
      </c>
      <c r="H221" s="3">
        <f t="shared" si="7"/>
        <v>0.48000000000138243</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10750.56</v>
      </c>
      <c r="D224" s="2">
        <f>'PR-RAS'!E228</f>
        <v>16673.04</v>
      </c>
      <c r="E224" s="2">
        <v>0</v>
      </c>
      <c r="F224" s="2">
        <v>0</v>
      </c>
      <c r="G224" s="3">
        <f t="shared" si="6"/>
        <v>9833.5507199999993</v>
      </c>
      <c r="H224" s="3">
        <f t="shared" si="7"/>
        <v>0.48000000000138243</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88930.5</v>
      </c>
      <c r="D226" s="2">
        <f>'PR-RAS'!E230</f>
        <v>104707.58</v>
      </c>
      <c r="E226" s="2">
        <v>0</v>
      </c>
      <c r="F226" s="2">
        <v>0</v>
      </c>
      <c r="G226" s="3">
        <f t="shared" si="6"/>
        <v>67127.77350000001</v>
      </c>
      <c r="H226" s="3">
        <f t="shared" si="7"/>
        <v>0.91999999999825377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2529.33</v>
      </c>
      <c r="D233" s="2">
        <f>'PR-RAS'!E237</f>
        <v>1840.7</v>
      </c>
      <c r="E233" s="2">
        <v>0</v>
      </c>
      <c r="F233" s="2">
        <v>0</v>
      </c>
      <c r="G233" s="3">
        <f t="shared" si="6"/>
        <v>1440.8893599999999</v>
      </c>
      <c r="H233" s="3">
        <f t="shared" si="7"/>
        <v>0.62999999999988177</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2529.33</v>
      </c>
      <c r="D234" s="2">
        <f>'PR-RAS'!E238</f>
        <v>1840.7</v>
      </c>
      <c r="E234" s="2">
        <v>0</v>
      </c>
      <c r="F234" s="2">
        <v>0</v>
      </c>
      <c r="G234" s="3">
        <f t="shared" si="6"/>
        <v>1447.1000899999999</v>
      </c>
      <c r="H234" s="3">
        <f t="shared" si="7"/>
        <v>0.62999999999988177</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3129.26</v>
      </c>
      <c r="D242" s="2">
        <f>'PR-RAS'!E246</f>
        <v>7917.85</v>
      </c>
      <c r="E242" s="2">
        <v>0</v>
      </c>
      <c r="F242" s="2">
        <v>0</v>
      </c>
      <c r="G242" s="3">
        <f t="shared" si="6"/>
        <v>4570.5553599999994</v>
      </c>
      <c r="H242" s="3">
        <f t="shared" si="7"/>
        <v>0.40999999999985448</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3129.26</v>
      </c>
      <c r="D243" s="2">
        <f>'PR-RAS'!E247</f>
        <v>7917.85</v>
      </c>
      <c r="E243" s="2">
        <v>0</v>
      </c>
      <c r="F243" s="2">
        <v>0</v>
      </c>
      <c r="G243" s="3">
        <f t="shared" si="6"/>
        <v>4589.5203199999996</v>
      </c>
      <c r="H243" s="3">
        <f t="shared" si="7"/>
        <v>0.40999999999985448</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83271.91</v>
      </c>
      <c r="D246" s="2">
        <f>'PR-RAS'!E250</f>
        <v>94949.03</v>
      </c>
      <c r="E246" s="2">
        <v>0</v>
      </c>
      <c r="F246" s="2">
        <v>0</v>
      </c>
      <c r="G246" s="3">
        <f t="shared" si="6"/>
        <v>66926.642649999994</v>
      </c>
      <c r="H246" s="3">
        <f t="shared" si="7"/>
        <v>0.11999999999534339</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83271.91</v>
      </c>
      <c r="D247" s="2">
        <f>'PR-RAS'!E251</f>
        <v>94949.03</v>
      </c>
      <c r="E247" s="2">
        <v>0</v>
      </c>
      <c r="F247" s="2">
        <v>0</v>
      </c>
      <c r="G247" s="3">
        <f t="shared" si="6"/>
        <v>67199.812619999997</v>
      </c>
      <c r="H247" s="3">
        <f t="shared" si="7"/>
        <v>0.11999999999534339</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11991.66</v>
      </c>
      <c r="D258" s="2">
        <f>'PR-RAS'!E262</f>
        <v>20000.169999999998</v>
      </c>
      <c r="E258" s="2">
        <v>0</v>
      </c>
      <c r="F258" s="2">
        <v>0</v>
      </c>
      <c r="G258" s="3">
        <f t="shared" ref="G258:G321" si="8">(B258/1000)*(C258*1+D258*2)</f>
        <v>13361.944</v>
      </c>
      <c r="H258" s="3">
        <f t="shared" ref="H258:H321" si="9">ABS(C258-ROUND(C258,0))+ABS(D258-ROUND(D258,0))</f>
        <v>0.50999999999839929</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11991.66</v>
      </c>
      <c r="D265" s="2">
        <f>'PR-RAS'!E269</f>
        <v>20000.169999999998</v>
      </c>
      <c r="E265" s="2">
        <v>0</v>
      </c>
      <c r="F265" s="2">
        <v>0</v>
      </c>
      <c r="G265" s="3">
        <f t="shared" si="8"/>
        <v>13725.888000000001</v>
      </c>
      <c r="H265" s="3">
        <f t="shared" si="9"/>
        <v>0.50999999999839929</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9127.8799999999992</v>
      </c>
      <c r="D266" s="2">
        <f>'PR-RAS'!E270</f>
        <v>16855.87</v>
      </c>
      <c r="E266" s="2">
        <v>0</v>
      </c>
      <c r="F266" s="2">
        <v>0</v>
      </c>
      <c r="G266" s="3">
        <f t="shared" si="8"/>
        <v>11352.499299999999</v>
      </c>
      <c r="H266" s="3">
        <f t="shared" si="9"/>
        <v>0.25000000000181899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2863.78</v>
      </c>
      <c r="D267" s="2">
        <f>'PR-RAS'!E271</f>
        <v>3144.3</v>
      </c>
      <c r="E267" s="2">
        <v>0</v>
      </c>
      <c r="F267" s="2">
        <v>0</v>
      </c>
      <c r="G267" s="3">
        <f t="shared" si="8"/>
        <v>2434.5330800000006</v>
      </c>
      <c r="H267" s="3">
        <f t="shared" si="9"/>
        <v>0.51999999999998181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26483.84</v>
      </c>
      <c r="D269" s="2">
        <f>'PR-RAS'!E273</f>
        <v>26434</v>
      </c>
      <c r="E269" s="2">
        <v>0</v>
      </c>
      <c r="F269" s="2">
        <v>0</v>
      </c>
      <c r="G269" s="3">
        <f t="shared" si="8"/>
        <v>21266.293120000002</v>
      </c>
      <c r="H269" s="3">
        <f t="shared" si="9"/>
        <v>0.15999999999985448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26483.84</v>
      </c>
      <c r="D270" s="2">
        <f>'PR-RAS'!E274</f>
        <v>26434</v>
      </c>
      <c r="E270" s="2">
        <v>0</v>
      </c>
      <c r="F270" s="2">
        <v>0</v>
      </c>
      <c r="G270" s="3">
        <f t="shared" si="8"/>
        <v>21345.644960000001</v>
      </c>
      <c r="H270" s="3">
        <f t="shared" si="9"/>
        <v>0.15999999999985448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26483.84</v>
      </c>
      <c r="D271" s="2">
        <f>'PR-RAS'!E275</f>
        <v>26434</v>
      </c>
      <c r="E271" s="2">
        <v>0</v>
      </c>
      <c r="F271" s="2">
        <v>0</v>
      </c>
      <c r="G271" s="3">
        <f t="shared" si="8"/>
        <v>21424.996800000001</v>
      </c>
      <c r="H271" s="3">
        <f t="shared" si="9"/>
        <v>0.15999999999985448</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255647.39</v>
      </c>
      <c r="D295" s="2">
        <f>'PR-RAS'!E299</f>
        <v>313874.49</v>
      </c>
      <c r="E295" s="2">
        <v>0</v>
      </c>
      <c r="F295" s="2">
        <v>0</v>
      </c>
      <c r="G295" s="3">
        <f t="shared" si="8"/>
        <v>259718.53277999998</v>
      </c>
      <c r="H295" s="3">
        <f t="shared" si="9"/>
        <v>0.88000000000465661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430609.73</v>
      </c>
      <c r="D296" s="2">
        <f>'PR-RAS'!E300</f>
        <v>530103.47</v>
      </c>
      <c r="E296" s="2">
        <v>0</v>
      </c>
      <c r="F296" s="2">
        <v>0</v>
      </c>
      <c r="G296" s="3">
        <f t="shared" si="8"/>
        <v>439790.91764999996</v>
      </c>
      <c r="H296" s="3">
        <f t="shared" si="9"/>
        <v>0.73999999999068677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3854863.33</v>
      </c>
      <c r="D298" s="2">
        <f>'PR-RAS'!E302</f>
        <v>4283139.34</v>
      </c>
      <c r="E298" s="2">
        <v>0</v>
      </c>
      <c r="F298" s="2">
        <v>0</v>
      </c>
      <c r="G298" s="3">
        <f t="shared" si="8"/>
        <v>3689079.1769699999</v>
      </c>
      <c r="H298" s="3">
        <f t="shared" si="9"/>
        <v>0.66999999992549419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191718.41</v>
      </c>
      <c r="E300" s="2">
        <v>0</v>
      </c>
      <c r="F300" s="2">
        <v>0</v>
      </c>
      <c r="G300" s="3">
        <f t="shared" si="8"/>
        <v>114647.60918</v>
      </c>
      <c r="H300" s="3">
        <f t="shared" si="9"/>
        <v>0.41000000000349246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514</v>
      </c>
      <c r="D301" s="2">
        <f>'PR-RAS'!E305</f>
        <v>0</v>
      </c>
      <c r="E301" s="2">
        <v>0</v>
      </c>
      <c r="F301" s="2">
        <v>0</v>
      </c>
      <c r="G301" s="3">
        <f t="shared" si="8"/>
        <v>154.19999999999999</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18085.86</v>
      </c>
      <c r="D355" s="2">
        <f>'PR-RAS'!E360</f>
        <v>513261.46</v>
      </c>
      <c r="E355" s="2">
        <v>0</v>
      </c>
      <c r="F355" s="2">
        <v>0</v>
      </c>
      <c r="G355" s="3">
        <f t="shared" si="10"/>
        <v>369791.50812000001</v>
      </c>
      <c r="H355" s="3">
        <f t="shared" si="11"/>
        <v>0.60000000002037268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16585.86</v>
      </c>
      <c r="D368" s="2">
        <f>'PR-RAS'!E373</f>
        <v>47176.25</v>
      </c>
      <c r="E368" s="2">
        <v>0</v>
      </c>
      <c r="F368" s="2">
        <v>0</v>
      </c>
      <c r="G368" s="3">
        <f t="shared" si="10"/>
        <v>40714.378120000001</v>
      </c>
      <c r="H368" s="3">
        <f t="shared" si="11"/>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12985.86</v>
      </c>
      <c r="D369" s="2">
        <f>'PR-RAS'!E374</f>
        <v>35895</v>
      </c>
      <c r="E369" s="2">
        <v>0</v>
      </c>
      <c r="F369" s="2">
        <v>0</v>
      </c>
      <c r="G369" s="3">
        <f t="shared" si="10"/>
        <v>31197.516479999998</v>
      </c>
      <c r="H369" s="3">
        <f t="shared" si="11"/>
        <v>0.13999999999941792</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12562.01</v>
      </c>
      <c r="D371" s="2">
        <f>'PR-RAS'!E376</f>
        <v>35895</v>
      </c>
      <c r="E371" s="2">
        <v>0</v>
      </c>
      <c r="F371" s="2">
        <v>0</v>
      </c>
      <c r="G371" s="3">
        <f t="shared" si="10"/>
        <v>31210.243699999999</v>
      </c>
      <c r="H371" s="3">
        <f t="shared" si="11"/>
        <v>1.0000000000218279E-2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423.85</v>
      </c>
      <c r="D373" s="2">
        <f>'PR-RAS'!E378</f>
        <v>0</v>
      </c>
      <c r="E373" s="2">
        <v>0</v>
      </c>
      <c r="F373" s="2">
        <v>0</v>
      </c>
      <c r="G373" s="3">
        <f t="shared" si="10"/>
        <v>157.6722</v>
      </c>
      <c r="H373" s="3">
        <f t="shared" si="11"/>
        <v>0.14999999999997726</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3600</v>
      </c>
      <c r="D374" s="2">
        <f>'PR-RAS'!E379</f>
        <v>11281.25</v>
      </c>
      <c r="E374" s="2">
        <v>0</v>
      </c>
      <c r="F374" s="2">
        <v>0</v>
      </c>
      <c r="G374" s="3">
        <f t="shared" si="10"/>
        <v>9758.6124999999993</v>
      </c>
      <c r="H374" s="3">
        <f t="shared" si="11"/>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0"/>
        <v>0</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3600</v>
      </c>
      <c r="D377" s="2">
        <f>'PR-RAS'!E382</f>
        <v>0</v>
      </c>
      <c r="E377" s="2">
        <v>0</v>
      </c>
      <c r="F377" s="2">
        <v>0</v>
      </c>
      <c r="G377" s="3">
        <f t="shared" si="10"/>
        <v>1353.6</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11281.25</v>
      </c>
      <c r="E381" s="2">
        <v>0</v>
      </c>
      <c r="F381" s="2">
        <v>0</v>
      </c>
      <c r="G381" s="3">
        <f t="shared" si="10"/>
        <v>8573.75</v>
      </c>
      <c r="H381" s="3">
        <f t="shared" si="11"/>
        <v>0.25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1500</v>
      </c>
      <c r="D407" s="2">
        <f>'PR-RAS'!E412</f>
        <v>466085.21</v>
      </c>
      <c r="E407" s="2">
        <v>0</v>
      </c>
      <c r="F407" s="2">
        <v>0</v>
      </c>
      <c r="G407" s="3">
        <f t="shared" si="12"/>
        <v>379070.19052000006</v>
      </c>
      <c r="H407" s="3">
        <f t="shared" si="13"/>
        <v>0.21000000002095476</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1500</v>
      </c>
      <c r="D408" s="2">
        <f>'PR-RAS'!E413</f>
        <v>466085.21</v>
      </c>
      <c r="E408" s="2">
        <v>0</v>
      </c>
      <c r="F408" s="2">
        <v>0</v>
      </c>
      <c r="G408" s="3">
        <f t="shared" si="12"/>
        <v>380003.86093999998</v>
      </c>
      <c r="H408" s="3">
        <f t="shared" si="13"/>
        <v>0.21000000002095476</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18085.86</v>
      </c>
      <c r="D413" s="2">
        <f>'PR-RAS'!E418</f>
        <v>513261.46</v>
      </c>
      <c r="E413" s="2">
        <v>0</v>
      </c>
      <c r="F413" s="2">
        <v>0</v>
      </c>
      <c r="G413" s="3">
        <f t="shared" si="12"/>
        <v>430378.81735999999</v>
      </c>
      <c r="H413" s="3">
        <f t="shared" si="13"/>
        <v>0.60000000002037268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3007582.21</v>
      </c>
      <c r="D415" s="2">
        <f>'PR-RAS'!E420</f>
        <v>3998098.11</v>
      </c>
      <c r="E415" s="2">
        <v>0</v>
      </c>
      <c r="F415" s="2">
        <v>0</v>
      </c>
      <c r="G415" s="3">
        <f t="shared" si="12"/>
        <v>4555564.2700199997</v>
      </c>
      <c r="H415" s="3">
        <f t="shared" si="13"/>
        <v>0.31999999983236194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686257.12</v>
      </c>
      <c r="D417" s="2">
        <f>'PR-RAS'!E422</f>
        <v>843977.96</v>
      </c>
      <c r="E417" s="2">
        <v>0</v>
      </c>
      <c r="F417" s="2">
        <v>0</v>
      </c>
      <c r="G417" s="3">
        <f t="shared" si="12"/>
        <v>987672.62463999994</v>
      </c>
      <c r="H417" s="3">
        <f t="shared" si="13"/>
        <v>0.16000000003259629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273733.25</v>
      </c>
      <c r="D418" s="2">
        <f>'PR-RAS'!E423</f>
        <v>827135.95</v>
      </c>
      <c r="E418" s="2">
        <v>0</v>
      </c>
      <c r="F418" s="2">
        <v>0</v>
      </c>
      <c r="G418" s="3">
        <f t="shared" si="12"/>
        <v>803978.14754999988</v>
      </c>
      <c r="H418" s="3">
        <f t="shared" si="13"/>
        <v>0.30000000004656613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412523.87</v>
      </c>
      <c r="D419" s="2">
        <f>'PR-RAS'!E424</f>
        <v>16842.010000000009</v>
      </c>
      <c r="E419" s="2">
        <v>0</v>
      </c>
      <c r="F419" s="2">
        <v>0</v>
      </c>
      <c r="G419" s="3">
        <f t="shared" si="12"/>
        <v>186514.89801999999</v>
      </c>
      <c r="H419" s="3">
        <f t="shared" si="13"/>
        <v>0.14000000001396984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847281.12000000011</v>
      </c>
      <c r="D421" s="2">
        <f>'PR-RAS'!E426</f>
        <v>285041.23</v>
      </c>
      <c r="E421" s="2">
        <v>0</v>
      </c>
      <c r="F421" s="2">
        <v>0</v>
      </c>
      <c r="G421" s="3">
        <f t="shared" si="12"/>
        <v>595292.70360000001</v>
      </c>
      <c r="H421" s="3">
        <f t="shared" si="13"/>
        <v>0.35000000009313226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191718.41</v>
      </c>
      <c r="E423" s="2">
        <v>0</v>
      </c>
      <c r="F423" s="2">
        <v>0</v>
      </c>
      <c r="G423" s="3">
        <f t="shared" si="12"/>
        <v>161810.33804</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445063.35</v>
      </c>
      <c r="E424" s="2">
        <v>0</v>
      </c>
      <c r="F424" s="2">
        <v>0</v>
      </c>
      <c r="G424" s="3">
        <f t="shared" si="12"/>
        <v>376523.59409999999</v>
      </c>
      <c r="H424" s="3">
        <f t="shared" si="13"/>
        <v>0.34999999997671694</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445063.35</v>
      </c>
      <c r="E485" s="2">
        <v>0</v>
      </c>
      <c r="F485" s="2">
        <v>0</v>
      </c>
      <c r="G485" s="3">
        <f t="shared" si="14"/>
        <v>430821.32279999997</v>
      </c>
      <c r="H485" s="3">
        <f t="shared" si="15"/>
        <v>0.34999999997671694</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445063.35</v>
      </c>
      <c r="E496" s="2">
        <v>0</v>
      </c>
      <c r="F496" s="2">
        <v>0</v>
      </c>
      <c r="G496" s="3">
        <f t="shared" si="14"/>
        <v>440612.71649999998</v>
      </c>
      <c r="H496" s="3">
        <f t="shared" si="15"/>
        <v>0.34999999997671694</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445063.35</v>
      </c>
      <c r="E497" s="2">
        <v>0</v>
      </c>
      <c r="F497" s="2">
        <v>0</v>
      </c>
      <c r="G497" s="3">
        <f t="shared" si="14"/>
        <v>441502.84319999994</v>
      </c>
      <c r="H497" s="3">
        <f t="shared" si="15"/>
        <v>0.34999999997671694</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9375.08</v>
      </c>
      <c r="D529" s="2">
        <f>'PR-RAS'!E535</f>
        <v>14062.62</v>
      </c>
      <c r="E529" s="2">
        <v>0</v>
      </c>
      <c r="F529" s="2">
        <v>0</v>
      </c>
      <c r="G529" s="3">
        <f t="shared" si="16"/>
        <v>19800.168959999999</v>
      </c>
      <c r="H529" s="3">
        <f t="shared" si="17"/>
        <v>0.45999999999912689</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9375.08</v>
      </c>
      <c r="D591" s="2">
        <f>'PR-RAS'!E597</f>
        <v>14062.62</v>
      </c>
      <c r="E591" s="2">
        <v>0</v>
      </c>
      <c r="F591" s="2">
        <v>0</v>
      </c>
      <c r="G591" s="3">
        <f t="shared" si="18"/>
        <v>22125.1888</v>
      </c>
      <c r="H591" s="3">
        <f t="shared" si="19"/>
        <v>0.45999999999912689</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9375.08</v>
      </c>
      <c r="D603" s="2">
        <f>'PR-RAS'!E609</f>
        <v>14062.62</v>
      </c>
      <c r="E603" s="2">
        <v>0</v>
      </c>
      <c r="F603" s="2">
        <v>0</v>
      </c>
      <c r="G603" s="3">
        <f t="shared" si="18"/>
        <v>22575.192639999997</v>
      </c>
      <c r="H603" s="3">
        <f t="shared" si="19"/>
        <v>0.45999999999912689</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9375.08</v>
      </c>
      <c r="D604" s="2">
        <f>'PR-RAS'!E610</f>
        <v>14062.62</v>
      </c>
      <c r="E604" s="2">
        <v>0</v>
      </c>
      <c r="F604" s="2">
        <v>0</v>
      </c>
      <c r="G604" s="3">
        <f t="shared" si="18"/>
        <v>22612.69296</v>
      </c>
      <c r="H604" s="3">
        <f t="shared" si="19"/>
        <v>0.45999999999912689</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431000.73</v>
      </c>
      <c r="E633" s="2">
        <v>0</v>
      </c>
      <c r="F633" s="2">
        <v>0</v>
      </c>
      <c r="G633" s="3">
        <f t="shared" si="18"/>
        <v>544784.92272000003</v>
      </c>
      <c r="H633" s="3">
        <f t="shared" si="19"/>
        <v>0.27000000001862645</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9375.08</v>
      </c>
      <c r="D634" s="2">
        <f>'PR-RAS'!E640</f>
        <v>0</v>
      </c>
      <c r="E634" s="2">
        <v>0</v>
      </c>
      <c r="F634" s="2">
        <v>0</v>
      </c>
      <c r="G634" s="3">
        <f t="shared" si="18"/>
        <v>5934.4256400000004</v>
      </c>
      <c r="H634" s="3">
        <f t="shared" si="19"/>
        <v>7.999999999992724E-2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564698.11</v>
      </c>
      <c r="D636" s="2">
        <f>'PR-RAS'!E642</f>
        <v>620948.59</v>
      </c>
      <c r="E636" s="2">
        <v>0</v>
      </c>
      <c r="F636" s="2">
        <v>0</v>
      </c>
      <c r="G636" s="3">
        <f t="shared" si="18"/>
        <v>1147188.0091500001</v>
      </c>
      <c r="H636" s="3">
        <f t="shared" si="19"/>
        <v>0.52000000001862645</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686257.12</v>
      </c>
      <c r="D637" s="2">
        <f>'PR-RAS'!E643</f>
        <v>1289041.31</v>
      </c>
      <c r="E637" s="2">
        <v>0</v>
      </c>
      <c r="F637" s="2">
        <v>0</v>
      </c>
      <c r="G637" s="3">
        <f t="shared" si="18"/>
        <v>2076120.0746400002</v>
      </c>
      <c r="H637" s="3">
        <f t="shared" si="19"/>
        <v>0.43000000005122274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283108.33</v>
      </c>
      <c r="D638" s="2">
        <f>'PR-RAS'!E644</f>
        <v>841198.57</v>
      </c>
      <c r="E638" s="2">
        <v>0</v>
      </c>
      <c r="F638" s="2">
        <v>0</v>
      </c>
      <c r="G638" s="3">
        <f t="shared" si="18"/>
        <v>1252026.9843900001</v>
      </c>
      <c r="H638" s="3">
        <f t="shared" si="19"/>
        <v>0.76000000006752089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403148.79</v>
      </c>
      <c r="D639" s="2">
        <f>'PR-RAS'!E645</f>
        <v>447842.74000000011</v>
      </c>
      <c r="E639" s="2">
        <v>0</v>
      </c>
      <c r="F639" s="2">
        <v>0</v>
      </c>
      <c r="G639" s="3">
        <f t="shared" si="18"/>
        <v>828656.2642600002</v>
      </c>
      <c r="H639" s="3">
        <f t="shared" si="19"/>
        <v>0.46999999991385266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0</v>
      </c>
      <c r="E640" s="2">
        <v>0</v>
      </c>
      <c r="F640" s="2">
        <v>0</v>
      </c>
      <c r="G640" s="3">
        <f t="shared" si="18"/>
        <v>0</v>
      </c>
      <c r="H640" s="3">
        <f t="shared" si="19"/>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282583.01000000013</v>
      </c>
      <c r="D641" s="2">
        <f>'PR-RAS'!E647</f>
        <v>0</v>
      </c>
      <c r="E641" s="2">
        <v>0</v>
      </c>
      <c r="F641" s="2">
        <v>0</v>
      </c>
      <c r="G641" s="3">
        <f t="shared" si="18"/>
        <v>180853.1264000001</v>
      </c>
      <c r="H641" s="3">
        <f t="shared" si="19"/>
        <v>1.0000000125728548E-2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335907.36</v>
      </c>
      <c r="E642" s="2">
        <v>0</v>
      </c>
      <c r="F642" s="2">
        <v>0</v>
      </c>
      <c r="G642" s="3">
        <f t="shared" ref="G642:G705" si="20">(B642/1000)*(C642*1+D642*2)</f>
        <v>430633.23551999999</v>
      </c>
      <c r="H642" s="3">
        <f t="shared" ref="H642:H705" si="21">ABS(C642-ROUND(C642,0))+ABS(D642-ROUND(D642,0))</f>
        <v>0.35999999998603016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685731.8</v>
      </c>
      <c r="D643" s="2">
        <f>'PR-RAS'!E649</f>
        <v>111935.38000000012</v>
      </c>
      <c r="E643" s="2">
        <v>0</v>
      </c>
      <c r="F643" s="2">
        <v>0</v>
      </c>
      <c r="G643" s="3">
        <f t="shared" si="20"/>
        <v>583964.84352000023</v>
      </c>
      <c r="H643" s="3">
        <f t="shared" si="21"/>
        <v>0.58000000007450581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53494.81</v>
      </c>
      <c r="E645" s="2">
        <v>0</v>
      </c>
      <c r="F645" s="2">
        <v>0</v>
      </c>
      <c r="G645" s="3">
        <f t="shared" si="20"/>
        <v>68901.315279999995</v>
      </c>
      <c r="H645" s="3">
        <f t="shared" si="21"/>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290613.65999999997</v>
      </c>
      <c r="D646" s="2">
        <f>'PR-RAS'!E653</f>
        <v>152462.79999999999</v>
      </c>
      <c r="E646" s="2">
        <v>0</v>
      </c>
      <c r="F646" s="2">
        <v>0</v>
      </c>
      <c r="G646" s="3">
        <f t="shared" si="20"/>
        <v>384122.82270000002</v>
      </c>
      <c r="H646" s="3">
        <f t="shared" si="21"/>
        <v>0.5400000000372529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690257.12</v>
      </c>
      <c r="D647" s="2">
        <f>'PR-RAS'!E654</f>
        <v>1296342.31</v>
      </c>
      <c r="E647" s="2">
        <v>0</v>
      </c>
      <c r="F647" s="2">
        <v>0</v>
      </c>
      <c r="G647" s="3">
        <f t="shared" si="20"/>
        <v>2120780.3640400004</v>
      </c>
      <c r="H647" s="3">
        <f t="shared" si="21"/>
        <v>0.43000000005122274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266756.55</v>
      </c>
      <c r="D648" s="2">
        <f>'PR-RAS'!E655</f>
        <v>1044884.76</v>
      </c>
      <c r="E648" s="2">
        <v>0</v>
      </c>
      <c r="F648" s="2">
        <v>0</v>
      </c>
      <c r="G648" s="3">
        <f t="shared" si="20"/>
        <v>1524672.36729</v>
      </c>
      <c r="H648" s="3">
        <f t="shared" si="21"/>
        <v>0.69000000000232831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714114.23</v>
      </c>
      <c r="D649" s="2">
        <f>'PR-RAS'!E656</f>
        <v>403920.35000000009</v>
      </c>
      <c r="E649" s="2">
        <v>0</v>
      </c>
      <c r="F649" s="2">
        <v>0</v>
      </c>
      <c r="G649" s="3">
        <f t="shared" si="20"/>
        <v>986226.79464000009</v>
      </c>
      <c r="H649" s="3">
        <f t="shared" si="21"/>
        <v>0.58000000007450581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6</v>
      </c>
      <c r="D650" s="2">
        <f>'PR-RAS'!E657</f>
        <v>6</v>
      </c>
      <c r="E650" s="2">
        <v>0</v>
      </c>
      <c r="F650" s="2">
        <v>0</v>
      </c>
      <c r="G650" s="3">
        <f t="shared" si="20"/>
        <v>11.682</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6</v>
      </c>
      <c r="E652" s="2">
        <v>0</v>
      </c>
      <c r="F652" s="2">
        <v>0</v>
      </c>
      <c r="G652" s="3">
        <f t="shared" si="20"/>
        <v>11.718</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745.13</v>
      </c>
      <c r="E656" s="2">
        <v>0</v>
      </c>
      <c r="F656" s="2">
        <v>0</v>
      </c>
      <c r="G656" s="3">
        <f t="shared" si="20"/>
        <v>976.12030000000004</v>
      </c>
      <c r="H656" s="3">
        <f t="shared" si="21"/>
        <v>0.12999999999999545</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4021.3</v>
      </c>
      <c r="D657" s="2">
        <f>'PR-RAS'!E664</f>
        <v>5893.29</v>
      </c>
      <c r="E657" s="2">
        <v>0</v>
      </c>
      <c r="F657" s="2">
        <v>0</v>
      </c>
      <c r="G657" s="3">
        <f t="shared" si="20"/>
        <v>10369.969280000001</v>
      </c>
      <c r="H657" s="3">
        <f t="shared" si="21"/>
        <v>0.59000000000014552</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250000</v>
      </c>
      <c r="D666" s="2">
        <f>'PR-RAS'!E673</f>
        <v>44726.92</v>
      </c>
      <c r="E666" s="2">
        <v>0</v>
      </c>
      <c r="F666" s="2">
        <v>0</v>
      </c>
      <c r="G666" s="3">
        <f t="shared" si="20"/>
        <v>225736.80359999998</v>
      </c>
      <c r="H666" s="3">
        <f t="shared" si="21"/>
        <v>8.000000000174623E-2</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271789.53999999998</v>
      </c>
      <c r="E699" s="2">
        <v>0</v>
      </c>
      <c r="F699" s="2">
        <v>0</v>
      </c>
      <c r="G699" s="3">
        <f t="shared" si="20"/>
        <v>379418.19783999992</v>
      </c>
      <c r="H699" s="3">
        <f t="shared" si="21"/>
        <v>0.46000000002095476</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1517.25</v>
      </c>
      <c r="D727" s="2">
        <f>'PR-RAS'!E734</f>
        <v>1472.25</v>
      </c>
      <c r="E727" s="2">
        <v>0</v>
      </c>
      <c r="F727" s="2">
        <v>0</v>
      </c>
      <c r="G727" s="3">
        <f t="shared" si="22"/>
        <v>3239.2305000000001</v>
      </c>
      <c r="H727" s="3">
        <f t="shared" si="23"/>
        <v>0.5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1000</v>
      </c>
      <c r="E729" s="2">
        <v>0</v>
      </c>
      <c r="F729" s="2">
        <v>0</v>
      </c>
      <c r="G729" s="3">
        <f t="shared" si="22"/>
        <v>1456</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1908.24</v>
      </c>
      <c r="E731" s="2">
        <v>0</v>
      </c>
      <c r="F731" s="2">
        <v>0</v>
      </c>
      <c r="G731" s="3">
        <f t="shared" si="22"/>
        <v>2786.0304000000001</v>
      </c>
      <c r="H731" s="3">
        <f t="shared" si="23"/>
        <v>0.24000000000000909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346.7</v>
      </c>
      <c r="D736" s="2">
        <f>'PR-RAS'!E743</f>
        <v>180.8</v>
      </c>
      <c r="E736" s="2">
        <v>0</v>
      </c>
      <c r="F736" s="2">
        <v>0</v>
      </c>
      <c r="G736" s="3">
        <f t="shared" si="22"/>
        <v>520.60050000000001</v>
      </c>
      <c r="H736" s="3">
        <f t="shared" si="23"/>
        <v>0.5</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938.51</v>
      </c>
      <c r="D753" s="2">
        <f>'PR-RAS'!E760</f>
        <v>1952.78</v>
      </c>
      <c r="E753" s="2">
        <v>0</v>
      </c>
      <c r="F753" s="2">
        <v>0</v>
      </c>
      <c r="G753" s="3">
        <f t="shared" si="22"/>
        <v>3642.74064</v>
      </c>
      <c r="H753" s="3">
        <f t="shared" si="23"/>
        <v>0.71000000000003638</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1389</v>
      </c>
      <c r="E770" s="2">
        <v>0</v>
      </c>
      <c r="F770" s="2">
        <v>0</v>
      </c>
      <c r="G770" s="3">
        <f t="shared" ref="G770:G833" si="24">(B770/1000)*(C770*1+D770*2)</f>
        <v>2136.2820000000002</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10750.56</v>
      </c>
      <c r="D771" s="2">
        <f>'PR-RAS'!E778</f>
        <v>15284.04</v>
      </c>
      <c r="E771" s="2">
        <v>0</v>
      </c>
      <c r="F771" s="2">
        <v>0</v>
      </c>
      <c r="G771" s="3">
        <f t="shared" si="24"/>
        <v>31815.352800000001</v>
      </c>
      <c r="H771" s="3">
        <f t="shared" si="25"/>
        <v>0.48000000000138243</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2529.33</v>
      </c>
      <c r="D775" s="2">
        <f>'PR-RAS'!E782</f>
        <v>1840.7</v>
      </c>
      <c r="E775" s="2">
        <v>0</v>
      </c>
      <c r="F775" s="2">
        <v>0</v>
      </c>
      <c r="G775" s="3">
        <f t="shared" si="24"/>
        <v>4807.10502</v>
      </c>
      <c r="H775" s="3">
        <f t="shared" si="25"/>
        <v>0.62999999999988177</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2887.88</v>
      </c>
      <c r="D836" s="2">
        <f>'PR-RAS'!E843</f>
        <v>9715.8700000000008</v>
      </c>
      <c r="E836" s="2">
        <v>0</v>
      </c>
      <c r="F836" s="2">
        <v>0</v>
      </c>
      <c r="G836" s="3">
        <f t="shared" si="26"/>
        <v>18636.882700000002</v>
      </c>
      <c r="H836" s="3">
        <f t="shared" si="27"/>
        <v>0.24999999999909051</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1350</v>
      </c>
      <c r="D839" s="2">
        <f>'PR-RAS'!E846</f>
        <v>5340</v>
      </c>
      <c r="E839" s="2">
        <v>0</v>
      </c>
      <c r="F839" s="2">
        <v>0</v>
      </c>
      <c r="G839" s="3">
        <f t="shared" si="26"/>
        <v>10081.14</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1890</v>
      </c>
      <c r="D840" s="2">
        <f>'PR-RAS'!E847</f>
        <v>0</v>
      </c>
      <c r="E840" s="2">
        <v>0</v>
      </c>
      <c r="F840" s="2">
        <v>0</v>
      </c>
      <c r="G840" s="3">
        <f t="shared" si="26"/>
        <v>1585.71</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3000</v>
      </c>
      <c r="D841" s="2">
        <f>'PR-RAS'!E848</f>
        <v>1800</v>
      </c>
      <c r="E841" s="2">
        <v>0</v>
      </c>
      <c r="F841" s="2">
        <v>0</v>
      </c>
      <c r="G841" s="3">
        <f t="shared" si="26"/>
        <v>5544</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2863.78</v>
      </c>
      <c r="D844" s="2">
        <f>'PR-RAS'!E851</f>
        <v>3144.3</v>
      </c>
      <c r="E844" s="2">
        <v>0</v>
      </c>
      <c r="F844" s="2">
        <v>0</v>
      </c>
      <c r="G844" s="3">
        <f t="shared" si="26"/>
        <v>7715.4563400000006</v>
      </c>
      <c r="H844" s="3">
        <f t="shared" si="27"/>
        <v>0.51999999999998181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445063.35</v>
      </c>
      <c r="E906" s="2">
        <v>0</v>
      </c>
      <c r="F906" s="2">
        <v>0</v>
      </c>
      <c r="G906" s="3">
        <f t="shared" si="28"/>
        <v>805564.66350000002</v>
      </c>
      <c r="H906" s="3">
        <f t="shared" si="29"/>
        <v>0.34999999997671694</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9375.08</v>
      </c>
      <c r="D974" s="2">
        <f>'PR-RAS'!E981</f>
        <v>14062.62</v>
      </c>
      <c r="E974" s="2">
        <v>0</v>
      </c>
      <c r="F974" s="2">
        <v>0</v>
      </c>
      <c r="G974" s="3">
        <f t="shared" si="30"/>
        <v>36487.81136</v>
      </c>
      <c r="H974" s="3">
        <f t="shared" si="31"/>
        <v>0.45999999999912689</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44"/>
        <v>0</v>
      </c>
      <c r="H1399" s="15">
        <f t="shared" si="43"/>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44"/>
        <v>0</v>
      </c>
      <c r="H1400" s="8">
        <f t="shared" si="43"/>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44"/>
        <v>0</v>
      </c>
      <c r="H1401" s="3">
        <f t="shared" si="43"/>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ref="G1523:G1580"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48"/>
        <v>0</v>
      </c>
      <c r="H1536" s="15">
        <f t="shared" si="47"/>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48"/>
        <v>0</v>
      </c>
      <c r="H1537" s="8">
        <f t="shared" si="47"/>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48"/>
        <v>0</v>
      </c>
      <c r="H1538" s="3">
        <f t="shared" ref="H1538:H1580" si="49">ABS(C1538-ROUND(C1538,0))+ABS(D1538-ROUND(D1538,0))</f>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48"/>
        <v>0</v>
      </c>
      <c r="H1539" s="3">
        <f t="shared" si="49"/>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48"/>
        <v>0</v>
      </c>
      <c r="H1540" s="3">
        <f t="shared" si="49"/>
        <v>0</v>
      </c>
      <c r="I1540" s="11">
        <f t="shared" ref="I1540:I1545" si="50">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48"/>
        <v>0</v>
      </c>
      <c r="H1541" s="3">
        <f t="shared" si="49"/>
        <v>0</v>
      </c>
      <c r="I1541" s="11">
        <f t="shared" si="50"/>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48"/>
        <v>0</v>
      </c>
      <c r="H1546" s="3">
        <f t="shared" si="49"/>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48"/>
        <v>0</v>
      </c>
      <c r="H1547" s="3">
        <f t="shared" si="49"/>
        <v>0</v>
      </c>
      <c r="I1547" s="11">
        <f t="shared" ref="I1547:I1553" si="51">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48"/>
        <v>0</v>
      </c>
      <c r="H1548" s="3">
        <f t="shared" si="49"/>
        <v>0</v>
      </c>
      <c r="I1548" s="11">
        <f t="shared" si="51"/>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48"/>
        <v>0</v>
      </c>
      <c r="H1554" s="3">
        <f t="shared" si="49"/>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48"/>
        <v>0</v>
      </c>
      <c r="H1556" s="3">
        <f t="shared" si="49"/>
        <v>0</v>
      </c>
      <c r="I1556" s="11">
        <f t="shared" ref="I1556:I1561" si="52">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48"/>
        <v>0</v>
      </c>
      <c r="H1557" s="3">
        <f t="shared" si="49"/>
        <v>0</v>
      </c>
      <c r="I1557" s="11">
        <f t="shared" si="52"/>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48"/>
        <v>0</v>
      </c>
      <c r="H1562" s="3">
        <f t="shared" si="49"/>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48"/>
        <v>0</v>
      </c>
      <c r="H1563" s="3">
        <f t="shared" si="49"/>
        <v>0</v>
      </c>
      <c r="I1563" s="11">
        <f t="shared" ref="I1563:I1569" si="53">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48"/>
        <v>0</v>
      </c>
      <c r="H1564" s="3">
        <f t="shared" si="49"/>
        <v>0</v>
      </c>
      <c r="I1564" s="11">
        <f t="shared" si="53"/>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48"/>
        <v>0</v>
      </c>
      <c r="H1570" s="3">
        <f t="shared" si="49"/>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48"/>
        <v>0</v>
      </c>
      <c r="H1572" s="3">
        <f t="shared" si="49"/>
        <v>0</v>
      </c>
      <c r="I1572" s="11">
        <f>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48"/>
        <v>0</v>
      </c>
      <c r="H1576" s="3">
        <f t="shared" si="49"/>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48"/>
        <v>0</v>
      </c>
      <c r="H1577" s="3">
        <f t="shared" si="49"/>
        <v>0</v>
      </c>
      <c r="I1577" s="11">
        <f>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48"/>
        <v>0</v>
      </c>
      <c r="H1580" s="15">
        <f t="shared" si="49"/>
        <v>0</v>
      </c>
      <c r="I1580" s="16">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723158.5</v>
      </c>
      <c r="D1581" s="7"/>
      <c r="E1581" s="7">
        <v>0</v>
      </c>
      <c r="F1581" s="7">
        <v>0</v>
      </c>
      <c r="G1581" s="8">
        <f t="shared" ref="G1581:G1612" si="54">B1581/1000*C1581</f>
        <v>723.1585</v>
      </c>
      <c r="H1581" s="8">
        <f t="shared" ref="H1581:H1612" si="55">ABS(C1581-ROUND(C1581,0))</f>
        <v>0.5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1238916.08</v>
      </c>
      <c r="D1582" s="2">
        <v>0</v>
      </c>
      <c r="E1582" s="2">
        <v>0</v>
      </c>
      <c r="F1582" s="2">
        <v>0</v>
      </c>
      <c r="G1582" s="3">
        <f t="shared" si="54"/>
        <v>2477.8321600000004</v>
      </c>
      <c r="H1582" s="3">
        <f t="shared" si="55"/>
        <v>8.0000000074505806E-2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280591.26999999996</v>
      </c>
      <c r="D1584" s="2">
        <v>0</v>
      </c>
      <c r="E1584" s="2">
        <v>0</v>
      </c>
      <c r="F1584" s="2">
        <v>0</v>
      </c>
      <c r="G1584" s="3">
        <f t="shared" si="54"/>
        <v>1122.3650799999998</v>
      </c>
      <c r="H1584" s="3">
        <f t="shared" si="55"/>
        <v>0.26999999996041879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48764.25</v>
      </c>
      <c r="D1585" s="2">
        <v>0</v>
      </c>
      <c r="E1585" s="2">
        <v>0</v>
      </c>
      <c r="F1585" s="2">
        <v>0</v>
      </c>
      <c r="G1585" s="3">
        <f t="shared" si="54"/>
        <v>243.82124999999999</v>
      </c>
      <c r="H1585" s="3">
        <f t="shared" si="55"/>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91835.29</v>
      </c>
      <c r="D1586" s="2">
        <v>0</v>
      </c>
      <c r="E1586" s="2">
        <v>0</v>
      </c>
      <c r="F1586" s="2">
        <v>0</v>
      </c>
      <c r="G1586" s="3">
        <f t="shared" si="54"/>
        <v>551.01173999999992</v>
      </c>
      <c r="H1586" s="3">
        <f t="shared" si="55"/>
        <v>0.28999999999359716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5460.16</v>
      </c>
      <c r="D1587" s="2">
        <v>0</v>
      </c>
      <c r="E1587" s="2">
        <v>0</v>
      </c>
      <c r="F1587" s="2">
        <v>0</v>
      </c>
      <c r="G1587" s="3">
        <f t="shared" si="54"/>
        <v>38.221119999999999</v>
      </c>
      <c r="H1587" s="3">
        <f t="shared" si="55"/>
        <v>0.15999999999985448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16673.04</v>
      </c>
      <c r="D1588" s="2">
        <v>0</v>
      </c>
      <c r="E1588" s="2">
        <v>0</v>
      </c>
      <c r="F1588" s="2">
        <v>0</v>
      </c>
      <c r="G1588" s="3">
        <f t="shared" si="54"/>
        <v>133.38432</v>
      </c>
      <c r="H1588" s="3">
        <f t="shared" si="55"/>
        <v>4.0000000000873115E-2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9758.5499999999993</v>
      </c>
      <c r="D1589" s="2">
        <v>0</v>
      </c>
      <c r="E1589" s="2">
        <v>0</v>
      </c>
      <c r="F1589" s="2">
        <v>0</v>
      </c>
      <c r="G1589" s="3">
        <f t="shared" si="54"/>
        <v>87.826949999999982</v>
      </c>
      <c r="H1589" s="3">
        <f t="shared" si="55"/>
        <v>0.4500000000007276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26400.17</v>
      </c>
      <c r="D1590" s="2">
        <v>0</v>
      </c>
      <c r="E1590" s="2">
        <v>0</v>
      </c>
      <c r="F1590" s="2">
        <v>0</v>
      </c>
      <c r="G1590" s="3">
        <f t="shared" si="54"/>
        <v>264.00169999999997</v>
      </c>
      <c r="H1590" s="3">
        <f t="shared" si="55"/>
        <v>0.16999999999825377</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79928.81</v>
      </c>
      <c r="D1591" s="2">
        <v>0</v>
      </c>
      <c r="E1591" s="2">
        <v>0</v>
      </c>
      <c r="F1591" s="2">
        <v>0</v>
      </c>
      <c r="G1591" s="3">
        <f t="shared" si="54"/>
        <v>879.21690999999987</v>
      </c>
      <c r="H1591" s="3">
        <f t="shared" si="55"/>
        <v>0.19000000000232831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1771</v>
      </c>
      <c r="D1592" s="2">
        <v>0</v>
      </c>
      <c r="E1592" s="2">
        <v>0</v>
      </c>
      <c r="F1592" s="2">
        <v>0</v>
      </c>
      <c r="G1592" s="3">
        <f t="shared" si="54"/>
        <v>21.251999999999999</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513261.46</v>
      </c>
      <c r="D1593" s="2">
        <v>0</v>
      </c>
      <c r="E1593" s="2">
        <v>0</v>
      </c>
      <c r="F1593" s="2">
        <v>0</v>
      </c>
      <c r="G1593" s="3">
        <f t="shared" si="54"/>
        <v>6672.3989799999999</v>
      </c>
      <c r="H1593" s="3">
        <f t="shared" si="55"/>
        <v>0.46000000002095476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445063.35</v>
      </c>
      <c r="D1594" s="2">
        <v>0</v>
      </c>
      <c r="E1594" s="2">
        <v>0</v>
      </c>
      <c r="F1594" s="2">
        <v>0</v>
      </c>
      <c r="G1594" s="3">
        <f t="shared" si="54"/>
        <v>6230.8868999999995</v>
      </c>
      <c r="H1594" s="3">
        <f t="shared" si="55"/>
        <v>0.34999999997671694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445063.35</v>
      </c>
      <c r="D1598" s="2">
        <v>0</v>
      </c>
      <c r="E1598" s="2">
        <v>0</v>
      </c>
      <c r="F1598" s="2">
        <v>0</v>
      </c>
      <c r="G1598" s="3">
        <f t="shared" si="54"/>
        <v>8011.1402999999991</v>
      </c>
      <c r="H1598" s="3">
        <f t="shared" si="55"/>
        <v>0.34999999997671694</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944465.73</v>
      </c>
      <c r="D1601" s="2">
        <v>0</v>
      </c>
      <c r="E1601" s="2">
        <v>0</v>
      </c>
      <c r="F1601" s="2">
        <v>0</v>
      </c>
      <c r="G1601" s="3">
        <f t="shared" si="54"/>
        <v>19833.780330000001</v>
      </c>
      <c r="H1601" s="3">
        <f t="shared" si="55"/>
        <v>0.27000000001862645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209878.44999999998</v>
      </c>
      <c r="D1603" s="2">
        <v>0</v>
      </c>
      <c r="E1603" s="2">
        <v>0</v>
      </c>
      <c r="F1603" s="2">
        <v>0</v>
      </c>
      <c r="G1603" s="3">
        <f t="shared" si="54"/>
        <v>4827.2043499999991</v>
      </c>
      <c r="H1603" s="3">
        <f t="shared" si="55"/>
        <v>0.4499999999825377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50734.26</v>
      </c>
      <c r="D1604" s="2">
        <v>0</v>
      </c>
      <c r="E1604" s="2">
        <v>0</v>
      </c>
      <c r="F1604" s="2">
        <v>0</v>
      </c>
      <c r="G1604" s="3">
        <f t="shared" si="54"/>
        <v>1217.6222400000001</v>
      </c>
      <c r="H1604" s="3">
        <f t="shared" si="55"/>
        <v>0.26000000000203727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79351.92</v>
      </c>
      <c r="D1605" s="2">
        <v>0</v>
      </c>
      <c r="E1605" s="2">
        <v>0</v>
      </c>
      <c r="F1605" s="2">
        <v>0</v>
      </c>
      <c r="G1605" s="3">
        <f t="shared" si="54"/>
        <v>1983.798</v>
      </c>
      <c r="H1605" s="3">
        <f t="shared" si="55"/>
        <v>8.000000000174623E-2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4264.22</v>
      </c>
      <c r="D1606" s="2">
        <v>0</v>
      </c>
      <c r="E1606" s="2">
        <v>0</v>
      </c>
      <c r="F1606" s="2">
        <v>0</v>
      </c>
      <c r="G1606" s="3">
        <f t="shared" si="54"/>
        <v>110.86972</v>
      </c>
      <c r="H1606" s="3">
        <f t="shared" si="55"/>
        <v>0.22000000000025466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15892.14</v>
      </c>
      <c r="D1607" s="2">
        <v>0</v>
      </c>
      <c r="E1607" s="2">
        <v>0</v>
      </c>
      <c r="F1607" s="2">
        <v>0</v>
      </c>
      <c r="G1607" s="3">
        <f t="shared" si="54"/>
        <v>429.08777999999995</v>
      </c>
      <c r="H1607" s="3">
        <f t="shared" si="55"/>
        <v>0.13999999999941792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11417.37</v>
      </c>
      <c r="D1608" s="2">
        <v>0</v>
      </c>
      <c r="E1608" s="2">
        <v>0</v>
      </c>
      <c r="F1608" s="2">
        <v>0</v>
      </c>
      <c r="G1608" s="3">
        <f t="shared" si="54"/>
        <v>319.68636000000004</v>
      </c>
      <c r="H1608" s="3">
        <f t="shared" si="55"/>
        <v>0.37000000000080036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20642.38</v>
      </c>
      <c r="D1609" s="2">
        <v>0</v>
      </c>
      <c r="E1609" s="2">
        <v>0</v>
      </c>
      <c r="F1609" s="2">
        <v>0</v>
      </c>
      <c r="G1609" s="3">
        <f t="shared" si="54"/>
        <v>598.62902000000008</v>
      </c>
      <c r="H1609" s="3">
        <f t="shared" si="55"/>
        <v>0.38000000000101863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26434</v>
      </c>
      <c r="D1610" s="2">
        <v>0</v>
      </c>
      <c r="E1610" s="2">
        <v>0</v>
      </c>
      <c r="F1610" s="2">
        <v>0</v>
      </c>
      <c r="G1610" s="3">
        <f t="shared" si="54"/>
        <v>793.02</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1142.1600000000001</v>
      </c>
      <c r="D1611" s="2">
        <v>0</v>
      </c>
      <c r="E1611" s="2">
        <v>0</v>
      </c>
      <c r="F1611" s="2">
        <v>0</v>
      </c>
      <c r="G1611" s="3">
        <f t="shared" si="54"/>
        <v>35.406960000000005</v>
      </c>
      <c r="H1611" s="3">
        <f t="shared" si="55"/>
        <v>0.16000000000008185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720524.66</v>
      </c>
      <c r="D1612" s="2">
        <v>0</v>
      </c>
      <c r="E1612" s="2">
        <v>0</v>
      </c>
      <c r="F1612" s="2">
        <v>0</v>
      </c>
      <c r="G1612" s="3">
        <f t="shared" si="54"/>
        <v>23056.789120000001</v>
      </c>
      <c r="H1612" s="3">
        <f t="shared" si="55"/>
        <v>0.33999999996740371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14062.62</v>
      </c>
      <c r="D1613" s="2">
        <v>0</v>
      </c>
      <c r="E1613" s="2">
        <v>0</v>
      </c>
      <c r="F1613" s="2">
        <v>0</v>
      </c>
      <c r="G1613" s="3">
        <f t="shared" ref="G1613:G1644" si="56">B1613/1000*C1613</f>
        <v>464.06646000000006</v>
      </c>
      <c r="H1613" s="3">
        <f t="shared" ref="H1613:H1644" si="57">ABS(C1613-ROUND(C1613,0))</f>
        <v>0.37999999999919964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56"/>
        <v>0</v>
      </c>
      <c r="H1614" s="3">
        <f t="shared" si="57"/>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14062.62</v>
      </c>
      <c r="D1617" s="2">
        <v>0</v>
      </c>
      <c r="E1617" s="2">
        <v>0</v>
      </c>
      <c r="F1617" s="2">
        <v>0</v>
      </c>
      <c r="G1617" s="3">
        <f t="shared" si="56"/>
        <v>520.31694000000005</v>
      </c>
      <c r="H1617" s="3">
        <f t="shared" si="57"/>
        <v>0.37999999999919964</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1017608.8500000001</v>
      </c>
      <c r="D1620" s="2">
        <v>0</v>
      </c>
      <c r="E1620" s="2">
        <v>0</v>
      </c>
      <c r="F1620" s="2">
        <v>0</v>
      </c>
      <c r="G1620" s="3">
        <f t="shared" si="56"/>
        <v>40704.354000000007</v>
      </c>
      <c r="H1620" s="3">
        <f t="shared" si="57"/>
        <v>0.14999999990686774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56"/>
        <v>0</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ref="G1645:G1676" si="58">B1645/1000*C1645</f>
        <v>0</v>
      </c>
      <c r="H1645" s="3">
        <f t="shared" ref="H1645:H1676" si="59">ABS(C1645-ROUND(C1645,0))</f>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58"/>
        <v>0</v>
      </c>
      <c r="H1646" s="3">
        <f t="shared" si="5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ref="G1677:G1685" si="60">B1677/1000*C1677</f>
        <v>0</v>
      </c>
      <c r="H1677" s="3">
        <f t="shared" ref="H1677:H1685" si="61">ABS(C1677-ROUND(C1677,0))</f>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60"/>
        <v>0</v>
      </c>
      <c r="H1678" s="3">
        <f t="shared" si="6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1017608.85</v>
      </c>
      <c r="D1680" s="2">
        <v>0</v>
      </c>
      <c r="E1680" s="2">
        <v>0</v>
      </c>
      <c r="F1680" s="2">
        <v>0</v>
      </c>
      <c r="G1680" s="3">
        <f t="shared" si="60"/>
        <v>101760.88500000001</v>
      </c>
      <c r="H1680" s="3">
        <f t="shared" si="61"/>
        <v>0.15000000002328306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60"/>
        <v>0</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103611.45</v>
      </c>
      <c r="D1682" s="2">
        <v>0</v>
      </c>
      <c r="E1682" s="2">
        <v>0</v>
      </c>
      <c r="F1682" s="2">
        <v>0</v>
      </c>
      <c r="G1682" s="3">
        <f t="shared" si="60"/>
        <v>10568.367899999999</v>
      </c>
      <c r="H1682" s="3">
        <f t="shared" si="61"/>
        <v>0.44999999999708962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272057.65999999997</v>
      </c>
      <c r="D1683" s="2">
        <v>0</v>
      </c>
      <c r="E1683" s="2">
        <v>0</v>
      </c>
      <c r="F1683" s="2">
        <v>0</v>
      </c>
      <c r="G1683" s="3">
        <f t="shared" si="60"/>
        <v>28021.938979999995</v>
      </c>
      <c r="H1683" s="3">
        <f t="shared" si="61"/>
        <v>0.34000000002561137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641939.74</v>
      </c>
      <c r="D1684" s="2">
        <v>0</v>
      </c>
      <c r="E1684" s="2">
        <v>0</v>
      </c>
      <c r="F1684" s="2">
        <v>0</v>
      </c>
      <c r="G1684" s="3">
        <f t="shared" si="60"/>
        <v>66761.732959999994</v>
      </c>
      <c r="H1684" s="3">
        <f t="shared" si="61"/>
        <v>0.26000000000931323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1">
        <v>105</v>
      </c>
      <c r="C1685" s="14">
        <f>OBVEZE!D109</f>
        <v>0</v>
      </c>
      <c r="D1685" s="14">
        <v>0</v>
      </c>
      <c r="E1685" s="14">
        <v>0</v>
      </c>
      <c r="F1685" s="14">
        <v>0</v>
      </c>
      <c r="G1685" s="15">
        <f t="shared" si="60"/>
        <v>0</v>
      </c>
      <c r="H1685" s="15">
        <f t="shared" si="6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68" t="s">
        <v>2126</v>
      </c>
      <c r="B58" s="402" t="s">
        <v>2127</v>
      </c>
      <c r="C58" s="403"/>
      <c r="D58" s="5"/>
      <c r="E58" s="5"/>
      <c r="F58" s="5"/>
      <c r="G58" s="5"/>
      <c r="H58" s="5"/>
      <c r="I58" s="5"/>
      <c r="J58" s="5"/>
      <c r="K58" s="5"/>
      <c r="L58" s="5"/>
      <c r="M58" s="5"/>
      <c r="N58" s="5"/>
      <c r="O58" s="5"/>
      <c r="P58" s="5"/>
    </row>
    <row r="59" spans="1:16" ht="46.5" customHeight="1" x14ac:dyDescent="0.25">
      <c r="A59" s="299" t="s">
        <v>2128</v>
      </c>
      <c r="B59" s="394" t="s">
        <v>2129</v>
      </c>
      <c r="C59" s="395"/>
      <c r="D59" s="295"/>
      <c r="E59" s="5"/>
      <c r="F59" s="5"/>
      <c r="G59" s="5"/>
      <c r="H59" s="5"/>
      <c r="I59" s="5"/>
      <c r="J59" s="5"/>
      <c r="K59" s="5"/>
      <c r="L59" s="5"/>
      <c r="M59" s="5"/>
      <c r="N59" s="5"/>
      <c r="O59" s="5"/>
      <c r="P59" s="5"/>
    </row>
    <row r="60" spans="1:16" ht="39" customHeight="1" x14ac:dyDescent="0.25">
      <c r="A60" s="299" t="s">
        <v>2130</v>
      </c>
      <c r="B60" s="394" t="s">
        <v>2131</v>
      </c>
      <c r="C60" s="395"/>
      <c r="D60" s="322"/>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2" customWidth="1"/>
    <col min="25" max="16384" width="14.44140625" style="312"/>
  </cols>
  <sheetData>
    <row r="2" spans="1:23" ht="37.5" customHeight="1" x14ac:dyDescent="0.25">
      <c r="A2" s="334" t="s">
        <v>1980</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5" t="s">
        <v>1981</v>
      </c>
      <c r="J3" s="5"/>
      <c r="K3" s="5"/>
      <c r="L3" s="5"/>
      <c r="M3" s="5"/>
      <c r="N3" s="5"/>
      <c r="O3" s="5"/>
      <c r="P3" s="5"/>
      <c r="Q3" s="5"/>
      <c r="R3" s="5"/>
      <c r="S3" s="5"/>
      <c r="T3" s="5"/>
      <c r="U3" s="5"/>
      <c r="V3" s="5"/>
      <c r="W3" s="5"/>
    </row>
    <row r="4" spans="1:23" ht="32.25" customHeight="1" x14ac:dyDescent="0.4">
      <c r="A4" s="336" t="s">
        <v>1982</v>
      </c>
      <c r="B4" s="337"/>
      <c r="C4" s="337"/>
      <c r="D4" s="337"/>
      <c r="E4" s="337"/>
      <c r="F4" s="337"/>
      <c r="G4" s="337"/>
      <c r="H4" s="337"/>
      <c r="I4" s="337"/>
      <c r="J4" s="5"/>
      <c r="K4" s="245"/>
      <c r="L4" s="5"/>
      <c r="M4" s="5"/>
      <c r="N4" s="5"/>
      <c r="O4" s="5"/>
      <c r="P4" s="5"/>
      <c r="Q4" s="5"/>
      <c r="R4" s="5"/>
      <c r="S4" s="5"/>
      <c r="T4" s="5"/>
      <c r="U4" s="5"/>
      <c r="V4" s="5"/>
      <c r="W4" s="5"/>
    </row>
    <row r="5" spans="1:23" ht="13.5" customHeight="1" x14ac:dyDescent="0.4">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5">
      <c r="B6" s="18" t="s">
        <v>1983</v>
      </c>
      <c r="C6" s="239">
        <v>37679</v>
      </c>
      <c r="D6" s="311"/>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3"/>
      <c r="D7" s="311"/>
      <c r="E7" s="365" t="s">
        <v>1986</v>
      </c>
      <c r="F7" s="338" t="s">
        <v>1987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1"/>
      <c r="E8" s="365"/>
      <c r="F8" s="340" t="s">
        <v>1990</v>
      </c>
      <c r="G8" s="34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1"/>
      <c r="E9" s="365"/>
      <c r="F9" s="332" t="s">
        <v>1991</v>
      </c>
      <c r="G9" s="33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1"/>
      <c r="E10" s="365"/>
      <c r="F10" s="340" t="s">
        <v>1992</v>
      </c>
      <c r="G10" s="34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1"/>
      <c r="E11" s="365"/>
      <c r="F11" s="330" t="s">
        <v>1993</v>
      </c>
      <c r="G11" s="331"/>
      <c r="H11" s="292" t="str">
        <f>IF(OR(MAX(Skriveni!C1581:C1685)&gt;0,MIN(Skriveni!C1581:C1685)&lt;0),"DA","NE")</f>
        <v>DA</v>
      </c>
      <c r="I11" s="293"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1"/>
      <c r="E12" s="365"/>
      <c r="F12" s="328" t="s">
        <v>1994</v>
      </c>
      <c r="G12" s="329"/>
      <c r="H12" s="318" t="s">
        <v>3654</v>
      </c>
      <c r="I12" s="27" t="s">
        <v>1995</v>
      </c>
      <c r="J12" s="228"/>
      <c r="K12" s="228"/>
      <c r="L12" s="5"/>
      <c r="M12" s="5"/>
      <c r="N12" s="5"/>
      <c r="O12" s="5"/>
      <c r="P12" s="5"/>
      <c r="Q12" s="5"/>
      <c r="R12" s="5"/>
      <c r="S12" s="5"/>
      <c r="T12" s="5"/>
      <c r="U12" s="5"/>
      <c r="V12" s="5"/>
      <c r="W12" s="5"/>
    </row>
    <row r="13" spans="1:23" ht="22.8" x14ac:dyDescent="0.25">
      <c r="B13" s="18" t="s">
        <v>1996</v>
      </c>
      <c r="C13" s="242" t="s">
        <v>5</v>
      </c>
      <c r="D13" s="311"/>
      <c r="E13" s="365"/>
      <c r="F13" s="362" t="s">
        <v>1997</v>
      </c>
      <c r="G13" s="363"/>
      <c r="H13" s="364"/>
      <c r="I13" s="272" t="str">
        <f>IF(Kont!E14&gt;0,Kont!E14,"Nema")</f>
        <v>Nema</v>
      </c>
      <c r="J13" s="5"/>
      <c r="K13" s="228"/>
      <c r="L13" s="5"/>
      <c r="M13" s="5"/>
      <c r="N13" s="5"/>
      <c r="O13" s="5"/>
      <c r="P13" s="5"/>
      <c r="Q13" s="5"/>
      <c r="R13" s="5"/>
      <c r="S13" s="5"/>
      <c r="T13" s="5"/>
      <c r="U13" s="5"/>
      <c r="V13" s="5"/>
      <c r="W13" s="5"/>
    </row>
    <row r="14" spans="1:23" ht="13.5" customHeight="1" x14ac:dyDescent="0.4">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45" t="s">
        <v>8</v>
      </c>
      <c r="C16" s="346"/>
      <c r="D16" s="346"/>
      <c r="E16" s="346"/>
      <c r="F16" s="347"/>
      <c r="G16" s="201" t="s">
        <v>9</v>
      </c>
      <c r="H16" s="263" t="s">
        <v>10</v>
      </c>
      <c r="I16" s="264" t="s">
        <v>11</v>
      </c>
      <c r="J16" s="5"/>
      <c r="K16" s="5"/>
      <c r="L16" s="5"/>
      <c r="M16" s="5"/>
      <c r="N16" s="5"/>
      <c r="O16" s="5"/>
      <c r="P16" s="5"/>
      <c r="Q16" s="5"/>
      <c r="R16" s="5"/>
      <c r="S16" s="5"/>
      <c r="T16" s="5"/>
      <c r="U16" s="5"/>
      <c r="V16" s="5"/>
      <c r="W16" s="5"/>
    </row>
    <row r="17" spans="1:23" ht="12.75" customHeight="1" x14ac:dyDescent="0.25">
      <c r="A17" s="342" t="s">
        <v>1987</v>
      </c>
      <c r="B17" s="361" t="str">
        <f>'PR-RAS'!B6</f>
        <v>PRIHODI POSLOVANJA (šifre 61+62+63+64+65+66+67+68)</v>
      </c>
      <c r="C17" s="357"/>
      <c r="D17" s="357"/>
      <c r="E17" s="357"/>
      <c r="F17" s="358"/>
      <c r="G17" s="28" t="str">
        <f>'PR-RAS'!C6</f>
        <v>6</v>
      </c>
      <c r="H17" s="273">
        <f>'PR-RAS'!D6</f>
        <v>686257.12</v>
      </c>
      <c r="I17" s="273">
        <f>'PR-RAS'!E6</f>
        <v>843977.96</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3">
        <f>'PR-RAS'!D152</f>
        <v>255647.39</v>
      </c>
      <c r="I18" s="273">
        <f>'PR-RAS'!E152</f>
        <v>313874.49</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3">
        <f>'PR-RAS'!D649</f>
        <v>685731.8</v>
      </c>
      <c r="I19" s="273">
        <f>'PR-RAS'!E649</f>
        <v>111935.38000000012</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3">
        <f>'PR-RAS'!D650</f>
        <v>0</v>
      </c>
      <c r="I20" s="273">
        <f>'PR-RAS'!E650</f>
        <v>0</v>
      </c>
      <c r="J20" s="5"/>
      <c r="K20" s="5"/>
      <c r="L20" s="5"/>
      <c r="M20" s="5"/>
      <c r="N20" s="5"/>
      <c r="O20" s="5"/>
      <c r="P20" s="5"/>
      <c r="Q20" s="5"/>
      <c r="R20" s="5"/>
      <c r="S20" s="5"/>
      <c r="T20" s="5"/>
      <c r="U20" s="5"/>
      <c r="V20" s="5"/>
      <c r="W20" s="5"/>
    </row>
    <row r="21" spans="1:23" ht="29.25" customHeight="1" x14ac:dyDescent="0.25">
      <c r="A21" s="200" t="s">
        <v>1998</v>
      </c>
      <c r="B21" s="345" t="s">
        <v>8</v>
      </c>
      <c r="C21" s="346"/>
      <c r="D21" s="346"/>
      <c r="E21" s="346"/>
      <c r="F21" s="347"/>
      <c r="G21" s="201" t="s">
        <v>9</v>
      </c>
      <c r="H21" s="263" t="s">
        <v>1999</v>
      </c>
      <c r="I21" s="264" t="s">
        <v>2000</v>
      </c>
      <c r="J21" s="5"/>
      <c r="K21" s="5"/>
      <c r="L21" s="5"/>
      <c r="M21" s="5"/>
      <c r="N21" s="5"/>
      <c r="O21" s="5"/>
      <c r="P21" s="5"/>
      <c r="Q21" s="5"/>
      <c r="R21" s="5"/>
      <c r="S21" s="5"/>
      <c r="T21" s="5"/>
      <c r="U21" s="5"/>
      <c r="V21" s="5"/>
      <c r="W21" s="5"/>
    </row>
    <row r="22" spans="1:23" ht="12.75" customHeight="1" x14ac:dyDescent="0.25">
      <c r="A22" s="342" t="s">
        <v>1990</v>
      </c>
      <c r="B22" s="361" t="str">
        <f>BILANCA!B7</f>
        <v>Nefinancijska imovina (šifre 01+02+03+04+05+06)</v>
      </c>
      <c r="C22" s="357"/>
      <c r="D22" s="357"/>
      <c r="E22" s="357"/>
      <c r="F22" s="358"/>
      <c r="G22" s="126" t="str">
        <f>BILANCA!C7</f>
        <v>B002</v>
      </c>
      <c r="H22" s="273">
        <f>BILANCA!D7</f>
        <v>0</v>
      </c>
      <c r="I22" s="273">
        <f>BILANCA!E7</f>
        <v>0</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3">
        <f>BILANCA!D69</f>
        <v>0</v>
      </c>
      <c r="I23" s="273">
        <f>BILANCA!E69</f>
        <v>0</v>
      </c>
      <c r="J23" s="5"/>
      <c r="K23" s="5"/>
      <c r="L23" s="5"/>
      <c r="M23" s="5"/>
      <c r="N23" s="5"/>
      <c r="O23" s="5"/>
      <c r="P23" s="5"/>
      <c r="Q23" s="5"/>
      <c r="R23" s="5"/>
      <c r="S23" s="5"/>
      <c r="T23" s="5"/>
      <c r="U23" s="5"/>
      <c r="V23" s="5"/>
      <c r="W23" s="5"/>
    </row>
    <row r="24" spans="1:23" ht="12.75" customHeight="1" x14ac:dyDescent="0.25">
      <c r="A24" s="343"/>
      <c r="B24" s="350" t="str">
        <f>BILANCA!B176</f>
        <v xml:space="preserve">Obveze (šifre 23+24+25+26+27+29) </v>
      </c>
      <c r="C24" s="351"/>
      <c r="D24" s="351"/>
      <c r="E24" s="351"/>
      <c r="F24" s="352"/>
      <c r="G24" s="127" t="str">
        <f>BILANCA!C176</f>
        <v>2</v>
      </c>
      <c r="H24" s="273">
        <f>BILANCA!D176</f>
        <v>0</v>
      </c>
      <c r="I24" s="273">
        <f>BILANCA!E176</f>
        <v>0</v>
      </c>
      <c r="J24" s="5"/>
      <c r="K24" s="5"/>
      <c r="L24" s="5"/>
      <c r="M24" s="5"/>
      <c r="N24" s="5"/>
      <c r="O24" s="5"/>
      <c r="P24" s="5"/>
      <c r="Q24" s="5"/>
      <c r="R24" s="5"/>
      <c r="S24" s="5"/>
      <c r="T24" s="5"/>
      <c r="U24" s="5"/>
      <c r="V24" s="5"/>
      <c r="W24" s="5"/>
    </row>
    <row r="25" spans="1:23" ht="12.75" customHeight="1" x14ac:dyDescent="0.25">
      <c r="A25" s="344"/>
      <c r="B25" s="353" t="str">
        <f>BILANCA!B250</f>
        <v>Vlastiti izvori (šifre 91 + 922 - 93 + 96 + 97)</v>
      </c>
      <c r="C25" s="354"/>
      <c r="D25" s="354"/>
      <c r="E25" s="354"/>
      <c r="F25" s="355"/>
      <c r="G25" s="128" t="str">
        <f>BILANCA!C250</f>
        <v>9</v>
      </c>
      <c r="H25" s="273">
        <f>BILANCA!D250</f>
        <v>0</v>
      </c>
      <c r="I25" s="273">
        <f>BILANCA!E250</f>
        <v>0</v>
      </c>
      <c r="J25" s="5"/>
      <c r="K25" s="5"/>
      <c r="L25" s="5"/>
      <c r="M25" s="5"/>
      <c r="N25" s="5"/>
      <c r="O25" s="5"/>
      <c r="P25" s="5"/>
      <c r="Q25" s="5"/>
      <c r="R25" s="5"/>
      <c r="S25" s="5"/>
      <c r="T25" s="5"/>
      <c r="U25" s="5"/>
      <c r="V25" s="5"/>
      <c r="W25" s="5"/>
    </row>
    <row r="26" spans="1:23" ht="48" x14ac:dyDescent="0.25">
      <c r="A26" s="200" t="s">
        <v>1998</v>
      </c>
      <c r="B26" s="345" t="s">
        <v>8</v>
      </c>
      <c r="C26" s="346"/>
      <c r="D26" s="346"/>
      <c r="E26" s="346"/>
      <c r="F26" s="347"/>
      <c r="G26" s="201" t="s">
        <v>9</v>
      </c>
      <c r="H26" s="263" t="s">
        <v>10</v>
      </c>
      <c r="I26" s="264" t="s">
        <v>11</v>
      </c>
      <c r="J26" s="5"/>
      <c r="K26" s="5"/>
      <c r="L26" s="5"/>
      <c r="M26" s="5"/>
      <c r="N26" s="5"/>
      <c r="O26" s="5"/>
      <c r="P26" s="5"/>
      <c r="Q26" s="5"/>
      <c r="R26" s="5"/>
      <c r="S26" s="5"/>
      <c r="T26" s="5"/>
      <c r="U26" s="5"/>
      <c r="V26" s="5"/>
      <c r="W26" s="5"/>
    </row>
    <row r="27" spans="1:23" ht="12.75" customHeight="1" x14ac:dyDescent="0.25">
      <c r="A27" s="342" t="s">
        <v>2001</v>
      </c>
      <c r="B27" s="361" t="str">
        <f>'RAS-funkcijski'!B5</f>
        <v>Opće javne usluge (šifre 011+012+013+014 do 018)</v>
      </c>
      <c r="C27" s="357"/>
      <c r="D27" s="357"/>
      <c r="E27" s="357"/>
      <c r="F27" s="358"/>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3">
        <f>'RAS-funkcijski'!D141</f>
        <v>0</v>
      </c>
      <c r="I31" s="273">
        <f>'RAS-funkcijski'!E141</f>
        <v>0</v>
      </c>
      <c r="J31" s="5"/>
      <c r="K31" s="5"/>
      <c r="L31" s="5"/>
      <c r="M31" s="5"/>
      <c r="N31" s="5"/>
      <c r="O31" s="5"/>
      <c r="P31" s="5"/>
      <c r="Q31" s="5"/>
      <c r="R31" s="5"/>
      <c r="S31" s="5"/>
      <c r="T31" s="5"/>
      <c r="U31" s="5"/>
      <c r="V31" s="5"/>
      <c r="W31" s="5"/>
    </row>
    <row r="32" spans="1:23" ht="29.25" customHeight="1" x14ac:dyDescent="0.25">
      <c r="A32" s="200" t="s">
        <v>1998</v>
      </c>
      <c r="B32" s="345" t="s">
        <v>8</v>
      </c>
      <c r="C32" s="346"/>
      <c r="D32" s="346"/>
      <c r="E32" s="346"/>
      <c r="F32" s="347"/>
      <c r="G32" s="201" t="s">
        <v>9</v>
      </c>
      <c r="H32" s="263" t="s">
        <v>2002</v>
      </c>
      <c r="I32" s="264" t="s">
        <v>2003</v>
      </c>
      <c r="J32" s="5"/>
      <c r="K32" s="5"/>
      <c r="L32" s="5"/>
      <c r="M32" s="5"/>
      <c r="N32" s="5"/>
      <c r="O32" s="5"/>
      <c r="P32" s="5"/>
      <c r="Q32" s="5"/>
      <c r="R32" s="5"/>
      <c r="S32" s="5"/>
      <c r="T32" s="5"/>
      <c r="U32" s="5"/>
      <c r="V32" s="5"/>
      <c r="W32" s="5"/>
    </row>
    <row r="33" spans="1:23" ht="12.75" customHeight="1" x14ac:dyDescent="0.25">
      <c r="A33" s="342" t="s">
        <v>1992</v>
      </c>
      <c r="B33" s="356" t="str">
        <f>'P-VRIO'!B5</f>
        <v>Promjene u vrijednosti i obujmu imovine (šifre 91511+91512)</v>
      </c>
      <c r="C33" s="357"/>
      <c r="D33" s="357"/>
      <c r="E33" s="357"/>
      <c r="F33" s="358"/>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3">
        <f>'P-VRIO'!D44</f>
        <v>0</v>
      </c>
      <c r="I36" s="273">
        <f>'P-VRIO'!E44</f>
        <v>0</v>
      </c>
      <c r="J36" s="5"/>
      <c r="K36" s="5"/>
      <c r="L36" s="5"/>
      <c r="M36" s="5"/>
      <c r="N36" s="5"/>
      <c r="O36" s="5"/>
      <c r="P36" s="5"/>
      <c r="Q36" s="5"/>
      <c r="R36" s="5"/>
      <c r="S36" s="5"/>
      <c r="T36" s="5"/>
      <c r="U36" s="5"/>
      <c r="V36" s="5"/>
      <c r="W36" s="5"/>
    </row>
    <row r="37" spans="1:23" ht="36" x14ac:dyDescent="0.25">
      <c r="A37" s="200" t="s">
        <v>1998</v>
      </c>
      <c r="B37" s="345" t="s">
        <v>8</v>
      </c>
      <c r="C37" s="346"/>
      <c r="D37" s="346"/>
      <c r="E37" s="346"/>
      <c r="F37" s="347"/>
      <c r="G37" s="201" t="s">
        <v>9</v>
      </c>
      <c r="H37" s="263" t="s">
        <v>1999</v>
      </c>
      <c r="I37" s="264" t="s">
        <v>1951</v>
      </c>
      <c r="J37" s="5"/>
      <c r="K37" s="5"/>
      <c r="L37" s="5"/>
      <c r="M37" s="5"/>
      <c r="N37" s="5"/>
      <c r="O37" s="5"/>
      <c r="P37" s="5"/>
      <c r="Q37" s="5"/>
      <c r="R37" s="5"/>
      <c r="S37" s="5"/>
      <c r="T37" s="5"/>
      <c r="U37" s="5"/>
      <c r="V37" s="5"/>
      <c r="W37" s="5"/>
    </row>
    <row r="38" spans="1:23" ht="12.75" customHeight="1" x14ac:dyDescent="0.25">
      <c r="A38" s="342" t="s">
        <v>1993</v>
      </c>
      <c r="B38" s="361" t="str">
        <f>OBVEZE!B5</f>
        <v>Stanje obveza 1. siječnja (=stanju obveza iz Izvještaja o obvezama na 31. prosinca prethodne godine)</v>
      </c>
      <c r="C38" s="357"/>
      <c r="D38" s="357"/>
      <c r="E38" s="357"/>
      <c r="F38" s="358"/>
      <c r="G38" s="126" t="str">
        <f>OBVEZE!C5</f>
        <v>V001</v>
      </c>
      <c r="H38" s="273">
        <f>OBVEZE!D5</f>
        <v>723158.5</v>
      </c>
      <c r="I38" s="273" t="s">
        <v>2004</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3" t="s">
        <v>2004</v>
      </c>
      <c r="I39" s="273">
        <f>OBVEZE!D44</f>
        <v>1017608.8500000001</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3" t="s">
        <v>2004</v>
      </c>
      <c r="I40" s="273">
        <f>OBVEZE!D45</f>
        <v>0</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4" t="s">
        <v>2004</v>
      </c>
      <c r="I41" s="274">
        <f>OBVEZE!D104</f>
        <v>1017608.85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2005</v>
      </c>
      <c r="F44" s="348"/>
      <c r="G44" s="229"/>
      <c r="H44" s="349" t="s">
        <v>2006</v>
      </c>
      <c r="I44" s="349"/>
      <c r="J44" s="5"/>
      <c r="K44" s="5"/>
      <c r="L44" s="5"/>
      <c r="M44" s="5"/>
      <c r="N44" s="5"/>
      <c r="O44" s="5"/>
      <c r="P44" s="5"/>
      <c r="Q44" s="5"/>
      <c r="R44" s="5"/>
      <c r="S44" s="5"/>
      <c r="T44" s="5"/>
      <c r="U44" s="5"/>
      <c r="V44" s="5"/>
      <c r="W44" s="5"/>
    </row>
    <row r="45" spans="1:23" ht="12.75" customHeight="1" x14ac:dyDescent="0.25">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120" zoomScaleNormal="120" workbookViewId="0">
      <selection activeCell="E9" sqref="E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6" t="s">
        <v>0</v>
      </c>
      <c r="B1" s="319" t="s">
        <v>1</v>
      </c>
      <c r="C1" s="266" t="s">
        <v>2</v>
      </c>
      <c r="D1" s="320" t="s">
        <v>3</v>
      </c>
      <c r="E1" s="266" t="s">
        <v>4</v>
      </c>
      <c r="F1" s="321" t="s">
        <v>5</v>
      </c>
    </row>
    <row r="2" spans="1:24" s="174" customFormat="1" ht="50.1" customHeight="1" x14ac:dyDescent="0.25">
      <c r="A2" s="370" t="s">
        <v>6</v>
      </c>
      <c r="B2" s="371"/>
      <c r="C2" s="371"/>
      <c r="D2" s="371"/>
      <c r="E2" s="371"/>
      <c r="F2" s="371"/>
    </row>
    <row r="3" spans="1:24" s="174" customFormat="1" ht="48" x14ac:dyDescent="0.25">
      <c r="A3" s="300" t="s">
        <v>7</v>
      </c>
      <c r="B3" s="301" t="s">
        <v>8</v>
      </c>
      <c r="C3" s="302" t="s">
        <v>9</v>
      </c>
      <c r="D3" s="301" t="s">
        <v>10</v>
      </c>
      <c r="E3" s="301"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686257.12</v>
      </c>
      <c r="E6" s="60">
        <f>E7+E43+E49+E82+E106+E125+E134+E140</f>
        <v>843977.96</v>
      </c>
      <c r="F6" s="45">
        <f t="shared" ref="F6:F69" si="0">IF(D6&lt;&gt;0,IF(E6/D6&gt;=100,"&gt;&gt;100",E6/D6*100),"-")</f>
        <v>122.982761912911</v>
      </c>
    </row>
    <row r="7" spans="1:24" ht="12.75" customHeight="1" x14ac:dyDescent="0.25">
      <c r="A7" s="63">
        <v>61</v>
      </c>
      <c r="B7" s="220" t="s">
        <v>17</v>
      </c>
      <c r="C7" s="247" t="s">
        <v>18</v>
      </c>
      <c r="D7" s="60">
        <f>D8+D17+D23+D29+D36+D39</f>
        <v>299016.68999999994</v>
      </c>
      <c r="E7" s="60">
        <f>E8+E17+E23+E29+E36+E39</f>
        <v>353879.62</v>
      </c>
      <c r="F7" s="45">
        <f t="shared" si="0"/>
        <v>118.34778185792909</v>
      </c>
    </row>
    <row r="8" spans="1:24" ht="12.75" customHeight="1" x14ac:dyDescent="0.25">
      <c r="A8" s="63">
        <v>611</v>
      </c>
      <c r="B8" s="220" t="s">
        <v>19</v>
      </c>
      <c r="C8" s="247" t="s">
        <v>20</v>
      </c>
      <c r="D8" s="60">
        <f>SUM(D9:D14)-D15-D16</f>
        <v>292577.21999999997</v>
      </c>
      <c r="E8" s="60">
        <f>SUM(E9:E14)-E15-E16</f>
        <v>344825.74</v>
      </c>
      <c r="F8" s="45">
        <f t="shared" si="0"/>
        <v>117.85802736111854</v>
      </c>
    </row>
    <row r="9" spans="1:24" ht="12.75" customHeight="1" x14ac:dyDescent="0.25">
      <c r="A9" s="63">
        <v>6111</v>
      </c>
      <c r="B9" s="65" t="s">
        <v>21</v>
      </c>
      <c r="C9" s="247" t="s">
        <v>22</v>
      </c>
      <c r="D9" s="194">
        <v>292577.21999999997</v>
      </c>
      <c r="E9" s="194">
        <v>344825.74</v>
      </c>
      <c r="F9" s="45">
        <f t="shared" si="0"/>
        <v>117.85802736111854</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4618.99</v>
      </c>
      <c r="E23" s="60">
        <f>SUM(E24:E28)</f>
        <v>7725.92</v>
      </c>
      <c r="F23" s="45">
        <f t="shared" si="0"/>
        <v>167.26427205947621</v>
      </c>
    </row>
    <row r="24" spans="1:6" ht="12.75" customHeight="1" x14ac:dyDescent="0.25">
      <c r="A24" s="63">
        <v>6131</v>
      </c>
      <c r="B24" s="65" t="s">
        <v>51</v>
      </c>
      <c r="C24" s="247" t="s">
        <v>52</v>
      </c>
      <c r="D24" s="194">
        <v>597.69000000000005</v>
      </c>
      <c r="E24" s="194">
        <v>1832.63</v>
      </c>
      <c r="F24" s="45">
        <f t="shared" si="0"/>
        <v>306.61881577406348</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4021.3</v>
      </c>
      <c r="E27" s="194">
        <v>5893.29</v>
      </c>
      <c r="F27" s="45">
        <f t="shared" si="0"/>
        <v>146.55186133837316</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1820.48</v>
      </c>
      <c r="E29" s="60">
        <f>SUM(E30:E35)</f>
        <v>1327.96</v>
      </c>
      <c r="F29" s="45">
        <f t="shared" si="0"/>
        <v>72.945596765688165</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1820.48</v>
      </c>
      <c r="E31" s="194">
        <v>1327.96</v>
      </c>
      <c r="F31" s="45">
        <f t="shared" si="0"/>
        <v>72.945596765688165</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375720.64</v>
      </c>
      <c r="E49" s="60">
        <f>E50+E53+E58+E61+E64+E68+E71+E74+E77</f>
        <v>442500.23</v>
      </c>
      <c r="F49" s="45">
        <f t="shared" si="0"/>
        <v>117.7737347620828</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SUM(D54:D57)</f>
        <v>0</v>
      </c>
      <c r="E53" s="60">
        <f>SUM(E54:E57)</f>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250000</v>
      </c>
      <c r="E58" s="60">
        <f>SUM(E59:E60)</f>
        <v>44726.92</v>
      </c>
      <c r="F58" s="45">
        <f t="shared" si="0"/>
        <v>17.890767999999998</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250000</v>
      </c>
      <c r="E60" s="194">
        <v>44726.92</v>
      </c>
      <c r="F60" s="45">
        <f t="shared" si="0"/>
        <v>17.890767999999998</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125720.64</v>
      </c>
      <c r="E64" s="60">
        <f>SUM(E65:E67)</f>
        <v>125983.77</v>
      </c>
      <c r="F64" s="45">
        <f t="shared" si="0"/>
        <v>100.20929737551447</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5" t="s">
        <v>137</v>
      </c>
      <c r="D67" s="192">
        <v>125720.64</v>
      </c>
      <c r="E67" s="192">
        <v>125983.77</v>
      </c>
      <c r="F67" s="71">
        <f t="shared" si="0"/>
        <v>100.20929737551447</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7" t="s">
        <v>145</v>
      </c>
      <c r="D71" s="60">
        <f>SUM(D72:D73)</f>
        <v>0</v>
      </c>
      <c r="E71" s="60">
        <f>SUM(E72:E73)</f>
        <v>0</v>
      </c>
      <c r="F71" s="45" t="str">
        <f t="shared" si="1"/>
        <v>-</v>
      </c>
    </row>
    <row r="72" spans="1:6" ht="22.8" x14ac:dyDescent="0.25">
      <c r="A72" s="63" t="s">
        <v>147</v>
      </c>
      <c r="B72" s="65" t="s">
        <v>148</v>
      </c>
      <c r="C72" s="247" t="s">
        <v>147</v>
      </c>
      <c r="D72" s="194">
        <v>0</v>
      </c>
      <c r="E72" s="194">
        <v>0</v>
      </c>
      <c r="F72" s="45" t="str">
        <f t="shared" si="1"/>
        <v>-</v>
      </c>
    </row>
    <row r="73" spans="1:6" ht="22.8" x14ac:dyDescent="0.25">
      <c r="A73" s="63" t="s">
        <v>149</v>
      </c>
      <c r="B73" s="65" t="s">
        <v>150</v>
      </c>
      <c r="C73" s="247" t="s">
        <v>149</v>
      </c>
      <c r="D73" s="194">
        <v>0</v>
      </c>
      <c r="E73" s="194">
        <v>0</v>
      </c>
      <c r="F73" s="45" t="str">
        <f t="shared" si="1"/>
        <v>-</v>
      </c>
    </row>
    <row r="74" spans="1:6" ht="12.75" customHeight="1" x14ac:dyDescent="0.25">
      <c r="A74" s="63" t="s">
        <v>151</v>
      </c>
      <c r="B74" s="65" t="s">
        <v>152</v>
      </c>
      <c r="C74" s="247" t="s">
        <v>151</v>
      </c>
      <c r="D74" s="60">
        <f>SUM(D75:D76)</f>
        <v>0</v>
      </c>
      <c r="E74" s="60">
        <f>SUM(E75:E76)</f>
        <v>271789.53999999998</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271789.53999999998</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3557.55</v>
      </c>
      <c r="E82" s="60">
        <f>E83+E91+E98</f>
        <v>13023.960000000001</v>
      </c>
      <c r="F82" s="45">
        <f t="shared" si="1"/>
        <v>366.09351941645235</v>
      </c>
    </row>
    <row r="83" spans="1:6" ht="12.75" customHeight="1" x14ac:dyDescent="0.25">
      <c r="A83" s="63">
        <v>641</v>
      </c>
      <c r="B83" s="64" t="s">
        <v>169</v>
      </c>
      <c r="C83" s="247" t="s">
        <v>170</v>
      </c>
      <c r="D83" s="60">
        <f>SUM(D84:D90)</f>
        <v>91.88</v>
      </c>
      <c r="E83" s="60">
        <f>SUM(E84:E90)</f>
        <v>233.61</v>
      </c>
      <c r="F83" s="45">
        <f t="shared" si="1"/>
        <v>254.25555071832827</v>
      </c>
    </row>
    <row r="84" spans="1:6" ht="12.75" customHeight="1" x14ac:dyDescent="0.25">
      <c r="A84" s="63">
        <v>6412</v>
      </c>
      <c r="B84" s="64" t="s">
        <v>171</v>
      </c>
      <c r="C84" s="247" t="s">
        <v>172</v>
      </c>
      <c r="D84" s="194">
        <v>0</v>
      </c>
      <c r="E84" s="194">
        <v>0</v>
      </c>
      <c r="F84" s="45" t="str">
        <f t="shared" si="1"/>
        <v>-</v>
      </c>
    </row>
    <row r="85" spans="1:6" ht="12.75" customHeight="1" x14ac:dyDescent="0.25">
      <c r="A85" s="63">
        <v>6413</v>
      </c>
      <c r="B85" s="64" t="s">
        <v>173</v>
      </c>
      <c r="C85" s="247" t="s">
        <v>174</v>
      </c>
      <c r="D85" s="194">
        <v>0</v>
      </c>
      <c r="E85" s="194">
        <v>0</v>
      </c>
      <c r="F85" s="45" t="str">
        <f t="shared" si="1"/>
        <v>-</v>
      </c>
    </row>
    <row r="86" spans="1:6" ht="12.75" customHeight="1" x14ac:dyDescent="0.25">
      <c r="A86" s="63">
        <v>6414</v>
      </c>
      <c r="B86" s="64" t="s">
        <v>175</v>
      </c>
      <c r="C86" s="247" t="s">
        <v>176</v>
      </c>
      <c r="D86" s="194">
        <v>91.88</v>
      </c>
      <c r="E86" s="194">
        <v>233.61</v>
      </c>
      <c r="F86" s="45">
        <f t="shared" si="1"/>
        <v>254.25555071832827</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3465.67</v>
      </c>
      <c r="E91" s="60">
        <f>SUM(E92:E97)</f>
        <v>12790.35</v>
      </c>
      <c r="F91" s="45">
        <f t="shared" si="1"/>
        <v>369.05850816725194</v>
      </c>
    </row>
    <row r="92" spans="1:6" ht="12.75" customHeight="1" x14ac:dyDescent="0.25">
      <c r="A92" s="63">
        <v>6421</v>
      </c>
      <c r="B92" s="64" t="s">
        <v>187</v>
      </c>
      <c r="C92" s="247" t="s">
        <v>188</v>
      </c>
      <c r="D92" s="194">
        <v>0</v>
      </c>
      <c r="E92" s="194">
        <v>0</v>
      </c>
      <c r="F92" s="45" t="str">
        <f t="shared" si="1"/>
        <v>-</v>
      </c>
    </row>
    <row r="93" spans="1:6" ht="12.75" customHeight="1" x14ac:dyDescent="0.25">
      <c r="A93" s="63">
        <v>6422</v>
      </c>
      <c r="B93" s="64" t="s">
        <v>189</v>
      </c>
      <c r="C93" s="247" t="s">
        <v>190</v>
      </c>
      <c r="D93" s="194">
        <v>3465.67</v>
      </c>
      <c r="E93" s="194">
        <v>12790.35</v>
      </c>
      <c r="F93" s="45">
        <f t="shared" si="1"/>
        <v>369.05850816725194</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12"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ht="22.8" x14ac:dyDescent="0.25">
      <c r="A106" s="63">
        <v>65</v>
      </c>
      <c r="B106" s="220" t="s">
        <v>215</v>
      </c>
      <c r="C106" s="247" t="s">
        <v>216</v>
      </c>
      <c r="D106" s="60">
        <f>D107+D112+D120+D124</f>
        <v>4074.24</v>
      </c>
      <c r="E106" s="60">
        <f>E107+E112+E120+E124</f>
        <v>32511.149999999998</v>
      </c>
      <c r="F106" s="45">
        <f t="shared" si="1"/>
        <v>797.96845546654106</v>
      </c>
    </row>
    <row r="107" spans="1:6" ht="12.75" customHeight="1" x14ac:dyDescent="0.25">
      <c r="A107" s="63">
        <v>651</v>
      </c>
      <c r="B107" s="64" t="s">
        <v>217</v>
      </c>
      <c r="C107" s="247" t="s">
        <v>218</v>
      </c>
      <c r="D107" s="60">
        <f>SUM(D108:D111)</f>
        <v>1846.28</v>
      </c>
      <c r="E107" s="60">
        <f>SUM(E108:E111)</f>
        <v>935.93999999999994</v>
      </c>
      <c r="F107" s="45">
        <f t="shared" si="1"/>
        <v>50.693285958792814</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1706.5</v>
      </c>
      <c r="E109" s="194">
        <v>844.78</v>
      </c>
      <c r="F109" s="45">
        <f t="shared" si="1"/>
        <v>49.503662467037799</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139.78</v>
      </c>
      <c r="E111" s="194">
        <v>91.16</v>
      </c>
      <c r="F111" s="45">
        <f t="shared" si="1"/>
        <v>65.216769208756617</v>
      </c>
    </row>
    <row r="112" spans="1:6" ht="12.75" customHeight="1" x14ac:dyDescent="0.25">
      <c r="A112" s="63">
        <v>652</v>
      </c>
      <c r="B112" s="64" t="s">
        <v>227</v>
      </c>
      <c r="C112" s="247" t="s">
        <v>228</v>
      </c>
      <c r="D112" s="60">
        <f>SUM(D113:D119)</f>
        <v>1306.18</v>
      </c>
      <c r="E112" s="60">
        <f>SUM(E113:E119)</f>
        <v>470.5</v>
      </c>
      <c r="F112" s="45">
        <f t="shared" si="1"/>
        <v>36.021069071644028</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35.54</v>
      </c>
      <c r="E114" s="194">
        <v>0</v>
      </c>
      <c r="F114" s="45">
        <f t="shared" si="1"/>
        <v>0</v>
      </c>
    </row>
    <row r="115" spans="1:6" ht="12.75" customHeight="1" x14ac:dyDescent="0.25">
      <c r="A115" s="63">
        <v>6524</v>
      </c>
      <c r="B115" s="64" t="s">
        <v>233</v>
      </c>
      <c r="C115" s="247" t="s">
        <v>234</v>
      </c>
      <c r="D115" s="194">
        <v>1256.6400000000001</v>
      </c>
      <c r="E115" s="194">
        <v>0</v>
      </c>
      <c r="F115" s="45">
        <f t="shared" si="1"/>
        <v>0</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14</v>
      </c>
      <c r="E117" s="194">
        <v>470.5</v>
      </c>
      <c r="F117" s="45">
        <f t="shared" si="1"/>
        <v>3360.7142857142853</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921.78</v>
      </c>
      <c r="E120" s="60">
        <f>SUM(E121:E123)</f>
        <v>31104.71</v>
      </c>
      <c r="F120" s="45">
        <f t="shared" si="1"/>
        <v>3374.417973920024</v>
      </c>
    </row>
    <row r="121" spans="1:6" ht="12.75" customHeight="1" x14ac:dyDescent="0.25">
      <c r="A121" s="63">
        <v>6531</v>
      </c>
      <c r="B121" s="64" t="s">
        <v>245</v>
      </c>
      <c r="C121" s="247" t="s">
        <v>246</v>
      </c>
      <c r="D121" s="194">
        <v>0</v>
      </c>
      <c r="E121" s="194">
        <v>0</v>
      </c>
      <c r="F121" s="45" t="str">
        <f t="shared" si="1"/>
        <v>-</v>
      </c>
    </row>
    <row r="122" spans="1:6" ht="12.75" customHeight="1" x14ac:dyDescent="0.25">
      <c r="A122" s="63">
        <v>6532</v>
      </c>
      <c r="B122" s="64" t="s">
        <v>247</v>
      </c>
      <c r="C122" s="247" t="s">
        <v>248</v>
      </c>
      <c r="D122" s="194">
        <v>921.78</v>
      </c>
      <c r="E122" s="194">
        <v>31104.71</v>
      </c>
      <c r="F122" s="45">
        <f t="shared" si="1"/>
        <v>3374.417973920024</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5" t="s">
        <v>251</v>
      </c>
      <c r="D124" s="192">
        <v>0</v>
      </c>
      <c r="E124" s="192">
        <v>0</v>
      </c>
      <c r="F124" s="71" t="str">
        <f t="shared" si="1"/>
        <v>-</v>
      </c>
    </row>
    <row r="125" spans="1:6" ht="22.8" x14ac:dyDescent="0.25">
      <c r="A125" s="63">
        <v>66</v>
      </c>
      <c r="B125" s="182" t="s">
        <v>253</v>
      </c>
      <c r="C125" s="247" t="s">
        <v>254</v>
      </c>
      <c r="D125" s="60">
        <f>D126+D129</f>
        <v>3888</v>
      </c>
      <c r="E125" s="60">
        <f>E126+E129</f>
        <v>2033</v>
      </c>
      <c r="F125" s="45">
        <f t="shared" si="1"/>
        <v>52.289094650205762</v>
      </c>
    </row>
    <row r="126" spans="1:6" ht="12.75" customHeight="1" x14ac:dyDescent="0.25">
      <c r="A126" s="63">
        <v>661</v>
      </c>
      <c r="B126" s="65" t="s">
        <v>255</v>
      </c>
      <c r="C126" s="247" t="s">
        <v>256</v>
      </c>
      <c r="D126" s="60">
        <f>SUM(D127:D128)</f>
        <v>3888</v>
      </c>
      <c r="E126" s="60">
        <f>SUM(E127:E128)</f>
        <v>2033</v>
      </c>
      <c r="F126" s="45">
        <f t="shared" si="1"/>
        <v>52.289094650205762</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3888</v>
      </c>
      <c r="E128" s="194">
        <v>2033</v>
      </c>
      <c r="F128" s="45">
        <f t="shared" si="1"/>
        <v>52.289094650205762</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7" t="s">
        <v>267</v>
      </c>
      <c r="D132" s="194">
        <v>0</v>
      </c>
      <c r="E132" s="194">
        <v>0</v>
      </c>
      <c r="F132" s="45" t="str">
        <f t="shared" si="1"/>
        <v>-</v>
      </c>
    </row>
    <row r="133" spans="1:6" ht="22.8" x14ac:dyDescent="0.25">
      <c r="A133" s="63" t="s">
        <v>269</v>
      </c>
      <c r="B133" s="182" t="s">
        <v>270</v>
      </c>
      <c r="C133" s="247" t="s">
        <v>269</v>
      </c>
      <c r="D133" s="194">
        <v>0</v>
      </c>
      <c r="E133" s="194">
        <v>0</v>
      </c>
      <c r="F133" s="45" t="str">
        <f t="shared" si="1"/>
        <v>-</v>
      </c>
    </row>
    <row r="134" spans="1:6" ht="22.8" x14ac:dyDescent="0.25">
      <c r="A134" s="63">
        <v>67</v>
      </c>
      <c r="B134" s="182" t="s">
        <v>271</v>
      </c>
      <c r="C134" s="247" t="s">
        <v>272</v>
      </c>
      <c r="D134" s="60">
        <f>D135+D139</f>
        <v>0</v>
      </c>
      <c r="E134" s="60">
        <f>E135+E139</f>
        <v>0</v>
      </c>
      <c r="F134" s="45" t="str">
        <f t="shared" ref="F134:F197" si="2">IF(D134&lt;&gt;0,IF(E134/D134&gt;=100,"&gt;&gt;100",E134/D134*100),"-")</f>
        <v>-</v>
      </c>
    </row>
    <row r="135" spans="1:6" ht="22.8" x14ac:dyDescent="0.25">
      <c r="A135" s="63">
        <v>671</v>
      </c>
      <c r="B135" s="182" t="s">
        <v>273</v>
      </c>
      <c r="C135" s="247" t="s">
        <v>274</v>
      </c>
      <c r="D135" s="60">
        <f>SUM(D136:D138)</f>
        <v>0</v>
      </c>
      <c r="E135" s="60">
        <f>SUM(E136:E138)</f>
        <v>0</v>
      </c>
      <c r="F135" s="45" t="str">
        <f t="shared" si="2"/>
        <v>-</v>
      </c>
    </row>
    <row r="136" spans="1:6" ht="12.75" customHeight="1" x14ac:dyDescent="0.25">
      <c r="A136" s="63">
        <v>6711</v>
      </c>
      <c r="B136" s="65" t="s">
        <v>275</v>
      </c>
      <c r="C136" s="247" t="s">
        <v>276</v>
      </c>
      <c r="D136" s="194">
        <v>0</v>
      </c>
      <c r="E136" s="194">
        <v>0</v>
      </c>
      <c r="F136" s="45" t="str">
        <f t="shared" si="2"/>
        <v>-</v>
      </c>
    </row>
    <row r="137" spans="1:6" ht="22.8" x14ac:dyDescent="0.25">
      <c r="A137" s="63">
        <v>6712</v>
      </c>
      <c r="B137" s="182" t="s">
        <v>277</v>
      </c>
      <c r="C137" s="247" t="s">
        <v>278</v>
      </c>
      <c r="D137" s="194">
        <v>0</v>
      </c>
      <c r="E137" s="194">
        <v>0</v>
      </c>
      <c r="F137" s="45" t="str">
        <f t="shared" si="2"/>
        <v>-</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0</v>
      </c>
      <c r="E140" s="60">
        <f>E141+E151</f>
        <v>30</v>
      </c>
      <c r="F140" s="45" t="str">
        <f t="shared" si="2"/>
        <v>-</v>
      </c>
    </row>
    <row r="141" spans="1:6" ht="12.75" customHeight="1" x14ac:dyDescent="0.25">
      <c r="A141" s="63">
        <v>681</v>
      </c>
      <c r="B141" s="65" t="s">
        <v>285</v>
      </c>
      <c r="C141" s="247" t="s">
        <v>286</v>
      </c>
      <c r="D141" s="60">
        <f>SUM(D142:D150)</f>
        <v>0</v>
      </c>
      <c r="E141" s="60">
        <f>SUM(E142:E150)</f>
        <v>0</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0</v>
      </c>
      <c r="F150" s="45" t="str">
        <f t="shared" si="2"/>
        <v>-</v>
      </c>
    </row>
    <row r="151" spans="1:6" ht="12.75" customHeight="1" x14ac:dyDescent="0.25">
      <c r="A151" s="63">
        <v>683</v>
      </c>
      <c r="B151" s="64" t="s">
        <v>305</v>
      </c>
      <c r="C151" s="247" t="s">
        <v>306</v>
      </c>
      <c r="D151" s="194">
        <v>0</v>
      </c>
      <c r="E151" s="194">
        <v>30</v>
      </c>
      <c r="F151" s="45" t="str">
        <f t="shared" si="2"/>
        <v>-</v>
      </c>
    </row>
    <row r="152" spans="1:6" ht="12.75" customHeight="1" x14ac:dyDescent="0.25">
      <c r="A152" s="63">
        <v>3</v>
      </c>
      <c r="B152" s="64" t="s">
        <v>307</v>
      </c>
      <c r="C152" s="247" t="s">
        <v>13</v>
      </c>
      <c r="D152" s="60">
        <f>D153+D164+D202+D221+D230+D262+D273</f>
        <v>255647.39</v>
      </c>
      <c r="E152" s="60">
        <f>E153+E164+E202+E221+E230+E262+E273</f>
        <v>313874.49</v>
      </c>
      <c r="F152" s="45">
        <f t="shared" si="2"/>
        <v>122.77633266664681</v>
      </c>
    </row>
    <row r="153" spans="1:6" ht="12.75" customHeight="1" x14ac:dyDescent="0.25">
      <c r="A153" s="63">
        <v>31</v>
      </c>
      <c r="B153" s="64" t="s">
        <v>308</v>
      </c>
      <c r="C153" s="247" t="s">
        <v>309</v>
      </c>
      <c r="D153" s="60">
        <f>D154+D159+D160</f>
        <v>47317.68</v>
      </c>
      <c r="E153" s="60">
        <f>E154+E159+E160</f>
        <v>48764.25</v>
      </c>
      <c r="F153" s="45">
        <f t="shared" si="2"/>
        <v>103.05714481352423</v>
      </c>
    </row>
    <row r="154" spans="1:6" ht="12.75" customHeight="1" x14ac:dyDescent="0.25">
      <c r="A154" s="63">
        <v>311</v>
      </c>
      <c r="B154" s="64" t="s">
        <v>310</v>
      </c>
      <c r="C154" s="247" t="s">
        <v>311</v>
      </c>
      <c r="D154" s="60">
        <f>SUM(D155:D158)</f>
        <v>39945.67</v>
      </c>
      <c r="E154" s="60">
        <f>SUM(E155:E158)</f>
        <v>41915.24</v>
      </c>
      <c r="F154" s="45">
        <f t="shared" si="2"/>
        <v>104.93062201735508</v>
      </c>
    </row>
    <row r="155" spans="1:6" ht="12.75" customHeight="1" x14ac:dyDescent="0.25">
      <c r="A155" s="63">
        <v>3111</v>
      </c>
      <c r="B155" s="64" t="s">
        <v>312</v>
      </c>
      <c r="C155" s="247" t="s">
        <v>313</v>
      </c>
      <c r="D155" s="194">
        <v>39945.67</v>
      </c>
      <c r="E155" s="194">
        <v>41915.24</v>
      </c>
      <c r="F155" s="45">
        <f t="shared" si="2"/>
        <v>104.93062201735508</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0</v>
      </c>
      <c r="E157" s="194">
        <v>0</v>
      </c>
      <c r="F157" s="45" t="str">
        <f t="shared" si="2"/>
        <v>-</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1668.64</v>
      </c>
      <c r="E159" s="194">
        <v>2259.3000000000002</v>
      </c>
      <c r="F159" s="45">
        <f t="shared" si="2"/>
        <v>135.39768913606292</v>
      </c>
    </row>
    <row r="160" spans="1:6" ht="12.75" customHeight="1" x14ac:dyDescent="0.25">
      <c r="A160" s="63">
        <v>313</v>
      </c>
      <c r="B160" s="65" t="s">
        <v>322</v>
      </c>
      <c r="C160" s="247" t="s">
        <v>323</v>
      </c>
      <c r="D160" s="60">
        <f>SUM(D161:D163)</f>
        <v>5703.37</v>
      </c>
      <c r="E160" s="60">
        <f>SUM(E161:E163)</f>
        <v>4589.71</v>
      </c>
      <c r="F160" s="45">
        <f t="shared" si="2"/>
        <v>80.473649789510418</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5703.37</v>
      </c>
      <c r="E162" s="194">
        <v>4589.71</v>
      </c>
      <c r="F162" s="45">
        <f t="shared" si="2"/>
        <v>80.473649789510418</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68942.69</v>
      </c>
      <c r="E164" s="60">
        <f>E165+E170+E178+E188+E189+E194</f>
        <v>91835.29</v>
      </c>
      <c r="F164" s="45">
        <f t="shared" si="2"/>
        <v>133.2052607752903</v>
      </c>
    </row>
    <row r="165" spans="1:6" ht="12.75" customHeight="1" x14ac:dyDescent="0.25">
      <c r="A165" s="63">
        <v>321</v>
      </c>
      <c r="B165" s="64" t="s">
        <v>332</v>
      </c>
      <c r="C165" s="247" t="s">
        <v>333</v>
      </c>
      <c r="D165" s="60">
        <f>SUM(D166:D169)</f>
        <v>3251.75</v>
      </c>
      <c r="E165" s="60">
        <f>SUM(E166:E169)</f>
        <v>3237.45</v>
      </c>
      <c r="F165" s="45">
        <f t="shared" si="2"/>
        <v>99.560236795571612</v>
      </c>
    </row>
    <row r="166" spans="1:6" ht="12.75" customHeight="1" x14ac:dyDescent="0.25">
      <c r="A166" s="63">
        <v>3211</v>
      </c>
      <c r="B166" s="64" t="s">
        <v>334</v>
      </c>
      <c r="C166" s="247" t="s">
        <v>335</v>
      </c>
      <c r="D166" s="194">
        <v>0</v>
      </c>
      <c r="E166" s="194">
        <v>348.7</v>
      </c>
      <c r="F166" s="45" t="str">
        <f t="shared" si="2"/>
        <v>-</v>
      </c>
    </row>
    <row r="167" spans="1:6" ht="12.75" customHeight="1" x14ac:dyDescent="0.25">
      <c r="A167" s="63">
        <v>3212</v>
      </c>
      <c r="B167" s="64" t="s">
        <v>336</v>
      </c>
      <c r="C167" s="247" t="s">
        <v>337</v>
      </c>
      <c r="D167" s="194">
        <v>1517.25</v>
      </c>
      <c r="E167" s="194">
        <v>1472.25</v>
      </c>
      <c r="F167" s="45">
        <f t="shared" si="2"/>
        <v>97.034107760751368</v>
      </c>
    </row>
    <row r="168" spans="1:6" ht="12.75" customHeight="1" x14ac:dyDescent="0.25">
      <c r="A168" s="63">
        <v>3213</v>
      </c>
      <c r="B168" s="64" t="s">
        <v>338</v>
      </c>
      <c r="C168" s="247" t="s">
        <v>339</v>
      </c>
      <c r="D168" s="194">
        <v>412.5</v>
      </c>
      <c r="E168" s="194">
        <v>450</v>
      </c>
      <c r="F168" s="45">
        <f t="shared" si="2"/>
        <v>109.09090909090908</v>
      </c>
    </row>
    <row r="169" spans="1:6" ht="12.75" customHeight="1" x14ac:dyDescent="0.25">
      <c r="A169" s="63">
        <v>3214</v>
      </c>
      <c r="B169" s="64" t="s">
        <v>340</v>
      </c>
      <c r="C169" s="247" t="s">
        <v>341</v>
      </c>
      <c r="D169" s="194">
        <v>1322</v>
      </c>
      <c r="E169" s="194">
        <v>966.5</v>
      </c>
      <c r="F169" s="45">
        <f t="shared" si="2"/>
        <v>73.108925869894108</v>
      </c>
    </row>
    <row r="170" spans="1:6" ht="12.75" customHeight="1" x14ac:dyDescent="0.25">
      <c r="A170" s="63">
        <v>322</v>
      </c>
      <c r="B170" s="64" t="s">
        <v>342</v>
      </c>
      <c r="C170" s="247" t="s">
        <v>343</v>
      </c>
      <c r="D170" s="60">
        <f>SUM(D171:D177)</f>
        <v>13880.32</v>
      </c>
      <c r="E170" s="60">
        <f>SUM(E171:E177)</f>
        <v>9979.67</v>
      </c>
      <c r="F170" s="45">
        <f t="shared" si="2"/>
        <v>71.897982179085204</v>
      </c>
    </row>
    <row r="171" spans="1:6" ht="12.75" customHeight="1" x14ac:dyDescent="0.25">
      <c r="A171" s="63">
        <v>3221</v>
      </c>
      <c r="B171" s="64" t="s">
        <v>344</v>
      </c>
      <c r="C171" s="247" t="s">
        <v>345</v>
      </c>
      <c r="D171" s="194">
        <v>1643.78</v>
      </c>
      <c r="E171" s="194">
        <v>1620.75</v>
      </c>
      <c r="F171" s="45">
        <f t="shared" si="2"/>
        <v>98.598960931511513</v>
      </c>
    </row>
    <row r="172" spans="1:6" ht="12.75" customHeight="1" x14ac:dyDescent="0.25">
      <c r="A172" s="63">
        <v>3222</v>
      </c>
      <c r="B172" s="64" t="s">
        <v>346</v>
      </c>
      <c r="C172" s="247" t="s">
        <v>347</v>
      </c>
      <c r="D172" s="194">
        <v>0</v>
      </c>
      <c r="E172" s="194">
        <v>0</v>
      </c>
      <c r="F172" s="45" t="str">
        <f t="shared" si="2"/>
        <v>-</v>
      </c>
    </row>
    <row r="173" spans="1:6" ht="12.75" customHeight="1" x14ac:dyDescent="0.25">
      <c r="A173" s="63">
        <v>3223</v>
      </c>
      <c r="B173" s="65" t="s">
        <v>348</v>
      </c>
      <c r="C173" s="247" t="s">
        <v>349</v>
      </c>
      <c r="D173" s="194">
        <v>6207.77</v>
      </c>
      <c r="E173" s="194">
        <v>5550.46</v>
      </c>
      <c r="F173" s="45">
        <f t="shared" si="2"/>
        <v>89.411495593425656</v>
      </c>
    </row>
    <row r="174" spans="1:6" ht="12.75" customHeight="1" x14ac:dyDescent="0.25">
      <c r="A174" s="63">
        <v>3224</v>
      </c>
      <c r="B174" s="65" t="s">
        <v>350</v>
      </c>
      <c r="C174" s="247" t="s">
        <v>351</v>
      </c>
      <c r="D174" s="194">
        <v>5452.77</v>
      </c>
      <c r="E174" s="194">
        <v>2785.96</v>
      </c>
      <c r="F174" s="45">
        <f t="shared" si="2"/>
        <v>51.092563962903256</v>
      </c>
    </row>
    <row r="175" spans="1:6" ht="12.75" customHeight="1" x14ac:dyDescent="0.25">
      <c r="A175" s="63">
        <v>3225</v>
      </c>
      <c r="B175" s="65" t="s">
        <v>352</v>
      </c>
      <c r="C175" s="247" t="s">
        <v>353</v>
      </c>
      <c r="D175" s="194">
        <v>576</v>
      </c>
      <c r="E175" s="194">
        <v>0</v>
      </c>
      <c r="F175" s="45">
        <f t="shared" si="2"/>
        <v>0</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0</v>
      </c>
      <c r="E177" s="194">
        <v>22.5</v>
      </c>
      <c r="F177" s="45" t="str">
        <f t="shared" si="2"/>
        <v>-</v>
      </c>
    </row>
    <row r="178" spans="1:6" ht="12.75" customHeight="1" x14ac:dyDescent="0.25">
      <c r="A178" s="63">
        <v>323</v>
      </c>
      <c r="B178" s="65" t="s">
        <v>358</v>
      </c>
      <c r="C178" s="247" t="s">
        <v>359</v>
      </c>
      <c r="D178" s="60">
        <f>SUM(D179:D187)</f>
        <v>37361.980000000003</v>
      </c>
      <c r="E178" s="60">
        <f>SUM(E179:E187)</f>
        <v>70522.81</v>
      </c>
      <c r="F178" s="45">
        <f t="shared" si="2"/>
        <v>188.75554775201954</v>
      </c>
    </row>
    <row r="179" spans="1:6" ht="12.75" customHeight="1" x14ac:dyDescent="0.25">
      <c r="A179" s="63">
        <v>3231</v>
      </c>
      <c r="B179" s="65" t="s">
        <v>360</v>
      </c>
      <c r="C179" s="247" t="s">
        <v>361</v>
      </c>
      <c r="D179" s="194">
        <v>1605.09</v>
      </c>
      <c r="E179" s="194">
        <v>3296.09</v>
      </c>
      <c r="F179" s="45">
        <f t="shared" si="2"/>
        <v>205.3523478434231</v>
      </c>
    </row>
    <row r="180" spans="1:6" ht="12.75" customHeight="1" x14ac:dyDescent="0.25">
      <c r="A180" s="63">
        <v>3232</v>
      </c>
      <c r="B180" s="65" t="s">
        <v>362</v>
      </c>
      <c r="C180" s="247" t="s">
        <v>363</v>
      </c>
      <c r="D180" s="194">
        <v>12718.81</v>
      </c>
      <c r="E180" s="194">
        <v>34433.96</v>
      </c>
      <c r="F180" s="45">
        <f t="shared" si="2"/>
        <v>270.73256067194961</v>
      </c>
    </row>
    <row r="181" spans="1:6" ht="12.75" customHeight="1" x14ac:dyDescent="0.25">
      <c r="A181" s="63">
        <v>3233</v>
      </c>
      <c r="B181" s="65" t="s">
        <v>364</v>
      </c>
      <c r="C181" s="247" t="s">
        <v>365</v>
      </c>
      <c r="D181" s="194">
        <v>2088.75</v>
      </c>
      <c r="E181" s="194">
        <v>2011.25</v>
      </c>
      <c r="F181" s="45">
        <f t="shared" si="2"/>
        <v>96.289646918013162</v>
      </c>
    </row>
    <row r="182" spans="1:6" ht="12.75" customHeight="1" x14ac:dyDescent="0.25">
      <c r="A182" s="63">
        <v>3234</v>
      </c>
      <c r="B182" s="65" t="s">
        <v>366</v>
      </c>
      <c r="C182" s="247" t="s">
        <v>367</v>
      </c>
      <c r="D182" s="194">
        <v>4737.63</v>
      </c>
      <c r="E182" s="194">
        <v>3992.65</v>
      </c>
      <c r="F182" s="45">
        <f t="shared" si="2"/>
        <v>84.275259992865642</v>
      </c>
    </row>
    <row r="183" spans="1:6" ht="12.75" customHeight="1" x14ac:dyDescent="0.25">
      <c r="A183" s="63">
        <v>3235</v>
      </c>
      <c r="B183" s="64" t="s">
        <v>368</v>
      </c>
      <c r="C183" s="247" t="s">
        <v>369</v>
      </c>
      <c r="D183" s="194">
        <v>243.03</v>
      </c>
      <c r="E183" s="194">
        <v>281.33</v>
      </c>
      <c r="F183" s="45">
        <f t="shared" si="2"/>
        <v>115.75937127103649</v>
      </c>
    </row>
    <row r="184" spans="1:6" ht="12.75" customHeight="1" x14ac:dyDescent="0.25">
      <c r="A184" s="63">
        <v>3236</v>
      </c>
      <c r="B184" s="64" t="s">
        <v>370</v>
      </c>
      <c r="C184" s="247" t="s">
        <v>371</v>
      </c>
      <c r="D184" s="194">
        <v>890.56</v>
      </c>
      <c r="E184" s="194">
        <v>1944</v>
      </c>
      <c r="F184" s="45">
        <f t="shared" si="2"/>
        <v>218.28961552281712</v>
      </c>
    </row>
    <row r="185" spans="1:6" ht="12.75" customHeight="1" x14ac:dyDescent="0.25">
      <c r="A185" s="63">
        <v>3237</v>
      </c>
      <c r="B185" s="64" t="s">
        <v>372</v>
      </c>
      <c r="C185" s="247" t="s">
        <v>373</v>
      </c>
      <c r="D185" s="194">
        <v>2220</v>
      </c>
      <c r="E185" s="194">
        <v>17645.240000000002</v>
      </c>
      <c r="F185" s="45">
        <f t="shared" si="2"/>
        <v>794.83063063063071</v>
      </c>
    </row>
    <row r="186" spans="1:6" ht="12.75" customHeight="1" x14ac:dyDescent="0.25">
      <c r="A186" s="63">
        <v>3238</v>
      </c>
      <c r="B186" s="64" t="s">
        <v>374</v>
      </c>
      <c r="C186" s="247" t="s">
        <v>375</v>
      </c>
      <c r="D186" s="194">
        <v>0</v>
      </c>
      <c r="E186" s="194">
        <v>480</v>
      </c>
      <c r="F186" s="45" t="str">
        <f t="shared" si="2"/>
        <v>-</v>
      </c>
    </row>
    <row r="187" spans="1:6" ht="12.75" customHeight="1" x14ac:dyDescent="0.25">
      <c r="A187" s="63">
        <v>3239</v>
      </c>
      <c r="B187" s="64" t="s">
        <v>376</v>
      </c>
      <c r="C187" s="247" t="s">
        <v>377</v>
      </c>
      <c r="D187" s="194">
        <v>12858.11</v>
      </c>
      <c r="E187" s="194">
        <v>6438.29</v>
      </c>
      <c r="F187" s="45">
        <f t="shared" si="2"/>
        <v>50.071822375139106</v>
      </c>
    </row>
    <row r="188" spans="1:6" ht="12.75" customHeight="1" x14ac:dyDescent="0.25">
      <c r="A188" s="63">
        <v>324</v>
      </c>
      <c r="B188" s="64" t="s">
        <v>378</v>
      </c>
      <c r="C188" s="247" t="s">
        <v>379</v>
      </c>
      <c r="D188" s="194">
        <v>0</v>
      </c>
      <c r="E188" s="194">
        <v>0</v>
      </c>
      <c r="F188" s="45" t="str">
        <f t="shared" si="2"/>
        <v>-</v>
      </c>
    </row>
    <row r="189" spans="1:6" ht="22.8" x14ac:dyDescent="0.25">
      <c r="A189" s="70" t="s">
        <v>380</v>
      </c>
      <c r="B189" s="65" t="s">
        <v>381</v>
      </c>
      <c r="C189" s="275" t="s">
        <v>380</v>
      </c>
      <c r="D189" s="60">
        <f>SUM(D190:D193)</f>
        <v>0</v>
      </c>
      <c r="E189" s="60">
        <f>SUM(E190:E193)</f>
        <v>0</v>
      </c>
      <c r="F189" s="45" t="str">
        <f t="shared" si="2"/>
        <v>-</v>
      </c>
    </row>
    <row r="190" spans="1:6" ht="12.75" customHeight="1" x14ac:dyDescent="0.25">
      <c r="A190" s="70" t="s">
        <v>382</v>
      </c>
      <c r="B190" s="65" t="s">
        <v>383</v>
      </c>
      <c r="C190" s="275" t="s">
        <v>382</v>
      </c>
      <c r="D190" s="192">
        <v>0</v>
      </c>
      <c r="E190" s="192">
        <v>0</v>
      </c>
      <c r="F190" s="71" t="str">
        <f t="shared" si="2"/>
        <v>-</v>
      </c>
    </row>
    <row r="191" spans="1:6" ht="12.75" customHeight="1" x14ac:dyDescent="0.25">
      <c r="A191" s="70" t="s">
        <v>384</v>
      </c>
      <c r="B191" s="65" t="s">
        <v>385</v>
      </c>
      <c r="C191" s="275" t="s">
        <v>384</v>
      </c>
      <c r="D191" s="192">
        <v>0</v>
      </c>
      <c r="E191" s="192">
        <v>0</v>
      </c>
      <c r="F191" s="71" t="str">
        <f t="shared" si="2"/>
        <v>-</v>
      </c>
    </row>
    <row r="192" spans="1:6" ht="12.75" customHeight="1" x14ac:dyDescent="0.25">
      <c r="A192" s="70" t="s">
        <v>386</v>
      </c>
      <c r="B192" s="65" t="s">
        <v>387</v>
      </c>
      <c r="C192" s="275" t="s">
        <v>386</v>
      </c>
      <c r="D192" s="192">
        <v>0</v>
      </c>
      <c r="E192" s="192">
        <v>0</v>
      </c>
      <c r="F192" s="71" t="str">
        <f t="shared" si="2"/>
        <v>-</v>
      </c>
    </row>
    <row r="193" spans="1:6" ht="12.75" customHeight="1" x14ac:dyDescent="0.25">
      <c r="A193" s="70" t="s">
        <v>388</v>
      </c>
      <c r="B193" s="65" t="s">
        <v>389</v>
      </c>
      <c r="C193" s="275" t="s">
        <v>388</v>
      </c>
      <c r="D193" s="192">
        <v>0</v>
      </c>
      <c r="E193" s="192">
        <v>0</v>
      </c>
      <c r="F193" s="71" t="str">
        <f t="shared" si="2"/>
        <v>-</v>
      </c>
    </row>
    <row r="194" spans="1:6" ht="12.75" customHeight="1" x14ac:dyDescent="0.25">
      <c r="A194" s="63">
        <v>329</v>
      </c>
      <c r="B194" s="64" t="s">
        <v>390</v>
      </c>
      <c r="C194" s="247" t="s">
        <v>391</v>
      </c>
      <c r="D194" s="60">
        <f>SUM(D195:D201)</f>
        <v>14448.64</v>
      </c>
      <c r="E194" s="60">
        <f>SUM(E195:E201)</f>
        <v>8095.3600000000006</v>
      </c>
      <c r="F194" s="45">
        <f t="shared" si="2"/>
        <v>56.028525868178605</v>
      </c>
    </row>
    <row r="195" spans="1:6" ht="12.75" customHeight="1" x14ac:dyDescent="0.25">
      <c r="A195" s="63">
        <v>3291</v>
      </c>
      <c r="B195" s="183" t="s">
        <v>392</v>
      </c>
      <c r="C195" s="247" t="s">
        <v>393</v>
      </c>
      <c r="D195" s="194">
        <v>0</v>
      </c>
      <c r="E195" s="194">
        <v>0</v>
      </c>
      <c r="F195" s="45" t="str">
        <f t="shared" si="2"/>
        <v>-</v>
      </c>
    </row>
    <row r="196" spans="1:6" ht="12.75" customHeight="1" x14ac:dyDescent="0.25">
      <c r="A196" s="63">
        <v>3292</v>
      </c>
      <c r="B196" s="64" t="s">
        <v>394</v>
      </c>
      <c r="C196" s="247" t="s">
        <v>395</v>
      </c>
      <c r="D196" s="194">
        <v>1187.48</v>
      </c>
      <c r="E196" s="194">
        <v>1886.42</v>
      </c>
      <c r="F196" s="45">
        <f t="shared" si="2"/>
        <v>158.8590965742581</v>
      </c>
    </row>
    <row r="197" spans="1:6" ht="12.75" customHeight="1" x14ac:dyDescent="0.25">
      <c r="A197" s="63">
        <v>3293</v>
      </c>
      <c r="B197" s="64" t="s">
        <v>396</v>
      </c>
      <c r="C197" s="247" t="s">
        <v>397</v>
      </c>
      <c r="D197" s="194">
        <v>285.83999999999997</v>
      </c>
      <c r="E197" s="194">
        <v>536.38</v>
      </c>
      <c r="F197" s="45">
        <f t="shared" si="2"/>
        <v>187.650433809124</v>
      </c>
    </row>
    <row r="198" spans="1:6" ht="12.75" customHeight="1" x14ac:dyDescent="0.25">
      <c r="A198" s="63">
        <v>3294</v>
      </c>
      <c r="B198" s="64" t="s">
        <v>398</v>
      </c>
      <c r="C198" s="247" t="s">
        <v>399</v>
      </c>
      <c r="D198" s="194">
        <v>2337.54</v>
      </c>
      <c r="E198" s="194">
        <v>180.8</v>
      </c>
      <c r="F198" s="45">
        <f t="shared" ref="F198:F261" si="3">IF(D198&lt;&gt;0,IF(E198/D198&gt;=100,"&gt;&gt;100",E198/D198*100),"-")</f>
        <v>7.7346270010352765</v>
      </c>
    </row>
    <row r="199" spans="1:6" ht="12.75" customHeight="1" x14ac:dyDescent="0.25">
      <c r="A199" s="63">
        <v>3295</v>
      </c>
      <c r="B199" s="64" t="s">
        <v>400</v>
      </c>
      <c r="C199" s="247" t="s">
        <v>401</v>
      </c>
      <c r="D199" s="194">
        <v>0</v>
      </c>
      <c r="E199" s="194">
        <v>0</v>
      </c>
      <c r="F199" s="45" t="str">
        <f t="shared" si="3"/>
        <v>-</v>
      </c>
    </row>
    <row r="200" spans="1:6" ht="12.75" customHeight="1" x14ac:dyDescent="0.25">
      <c r="A200" s="63" t="s">
        <v>402</v>
      </c>
      <c r="B200" s="64" t="s">
        <v>403</v>
      </c>
      <c r="C200" s="247" t="s">
        <v>402</v>
      </c>
      <c r="D200" s="194">
        <v>0</v>
      </c>
      <c r="E200" s="194">
        <v>0</v>
      </c>
      <c r="F200" s="45" t="str">
        <f t="shared" si="3"/>
        <v>-</v>
      </c>
    </row>
    <row r="201" spans="1:6" ht="12.75" customHeight="1" x14ac:dyDescent="0.25">
      <c r="A201" s="63">
        <v>3299</v>
      </c>
      <c r="B201" s="64" t="s">
        <v>404</v>
      </c>
      <c r="C201" s="247" t="s">
        <v>405</v>
      </c>
      <c r="D201" s="194">
        <v>10637.78</v>
      </c>
      <c r="E201" s="194">
        <v>5491.76</v>
      </c>
      <c r="F201" s="45">
        <f t="shared" si="3"/>
        <v>51.625057107780002</v>
      </c>
    </row>
    <row r="202" spans="1:6" ht="12.75" customHeight="1" x14ac:dyDescent="0.25">
      <c r="A202" s="63">
        <v>34</v>
      </c>
      <c r="B202" s="183" t="s">
        <v>406</v>
      </c>
      <c r="C202" s="247" t="s">
        <v>407</v>
      </c>
      <c r="D202" s="60">
        <f>D203+D208+D216</f>
        <v>1230.46</v>
      </c>
      <c r="E202" s="60">
        <f>E203+E208+E216</f>
        <v>5460.16</v>
      </c>
      <c r="F202" s="45">
        <f t="shared" si="3"/>
        <v>443.74949205987997</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938.51</v>
      </c>
      <c r="E208" s="60">
        <f>SUM(E209:E215)</f>
        <v>1952.78</v>
      </c>
      <c r="F208" s="45">
        <f t="shared" si="3"/>
        <v>208.07237003335075</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938.51</v>
      </c>
      <c r="E211" s="194">
        <v>1952.78</v>
      </c>
      <c r="F211" s="45">
        <f t="shared" si="3"/>
        <v>208.07237003335075</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291.95</v>
      </c>
      <c r="E216" s="60">
        <f>SUM(E217:E220)</f>
        <v>3507.38</v>
      </c>
      <c r="F216" s="45">
        <f t="shared" si="3"/>
        <v>1201.3632471313581</v>
      </c>
    </row>
    <row r="217" spans="1:6" ht="12.75" customHeight="1" x14ac:dyDescent="0.25">
      <c r="A217" s="63">
        <v>3431</v>
      </c>
      <c r="B217" s="182" t="s">
        <v>436</v>
      </c>
      <c r="C217" s="247" t="s">
        <v>437</v>
      </c>
      <c r="D217" s="194">
        <v>291.95</v>
      </c>
      <c r="E217" s="194">
        <v>3507.38</v>
      </c>
      <c r="F217" s="45">
        <f t="shared" si="3"/>
        <v>1201.3632471313581</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0</v>
      </c>
      <c r="E219" s="194">
        <v>0</v>
      </c>
      <c r="F219" s="45" t="str">
        <f t="shared" si="3"/>
        <v>-</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10750.56</v>
      </c>
      <c r="E221" s="60">
        <f>E222+E225+E229</f>
        <v>16673.04</v>
      </c>
      <c r="F221" s="45">
        <f t="shared" si="3"/>
        <v>155.08996740634907</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10750.56</v>
      </c>
      <c r="E225" s="60">
        <f>SUM(E226:E228)</f>
        <v>16673.04</v>
      </c>
      <c r="F225" s="45">
        <f t="shared" si="3"/>
        <v>155.08996740634907</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10750.56</v>
      </c>
      <c r="E228" s="194">
        <v>16673.04</v>
      </c>
      <c r="F228" s="45">
        <f t="shared" si="3"/>
        <v>155.08996740634907</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88930.5</v>
      </c>
      <c r="E230" s="60">
        <f>E231+E234+E237+E242+E246+E250+E254+E257</f>
        <v>104707.58</v>
      </c>
      <c r="F230" s="45">
        <f t="shared" si="3"/>
        <v>117.74091003648917</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2529.33</v>
      </c>
      <c r="E237" s="60">
        <f>SUM(E238:E241)</f>
        <v>1840.7</v>
      </c>
      <c r="F237" s="45">
        <f t="shared" si="3"/>
        <v>72.774212933859957</v>
      </c>
    </row>
    <row r="238" spans="1:6" ht="12" x14ac:dyDescent="0.25">
      <c r="A238" s="63">
        <v>3631</v>
      </c>
      <c r="B238" s="65" t="s">
        <v>478</v>
      </c>
      <c r="C238" s="247" t="s">
        <v>479</v>
      </c>
      <c r="D238" s="194">
        <v>2529.33</v>
      </c>
      <c r="E238" s="194">
        <v>1840.7</v>
      </c>
      <c r="F238" s="45">
        <f t="shared" si="3"/>
        <v>72.774212933859957</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7" t="s">
        <v>482</v>
      </c>
      <c r="D240" s="194">
        <v>0</v>
      </c>
      <c r="E240" s="194">
        <v>0</v>
      </c>
      <c r="F240" s="45" t="str">
        <f t="shared" si="3"/>
        <v>-</v>
      </c>
    </row>
    <row r="241" spans="1:6" ht="22.8" x14ac:dyDescent="0.25">
      <c r="A241" s="63" t="s">
        <v>484</v>
      </c>
      <c r="B241" s="65" t="s">
        <v>485</v>
      </c>
      <c r="C241" s="247" t="s">
        <v>484</v>
      </c>
      <c r="D241" s="194">
        <v>0</v>
      </c>
      <c r="E241" s="194">
        <v>0</v>
      </c>
      <c r="F241" s="45" t="str">
        <f t="shared" si="3"/>
        <v>-</v>
      </c>
    </row>
    <row r="242" spans="1:6" ht="22.8" x14ac:dyDescent="0.25">
      <c r="A242" s="70" t="s">
        <v>486</v>
      </c>
      <c r="B242" s="65" t="s">
        <v>487</v>
      </c>
      <c r="C242" s="275" t="s">
        <v>486</v>
      </c>
      <c r="D242" s="60">
        <f>SUM(D243:D245)</f>
        <v>0</v>
      </c>
      <c r="E242" s="60">
        <f>SUM(E243:E245)</f>
        <v>0</v>
      </c>
      <c r="F242" s="233" t="str">
        <f t="shared" si="3"/>
        <v>-</v>
      </c>
    </row>
    <row r="243" spans="1:6" ht="12" x14ac:dyDescent="0.25">
      <c r="A243" s="70" t="s">
        <v>488</v>
      </c>
      <c r="B243" s="65" t="s">
        <v>133</v>
      </c>
      <c r="C243" s="275" t="s">
        <v>488</v>
      </c>
      <c r="D243" s="192">
        <v>0</v>
      </c>
      <c r="E243" s="192">
        <v>0</v>
      </c>
      <c r="F243" s="71" t="str">
        <f t="shared" si="3"/>
        <v>-</v>
      </c>
    </row>
    <row r="244" spans="1:6" ht="12" x14ac:dyDescent="0.25">
      <c r="A244" s="70" t="s">
        <v>489</v>
      </c>
      <c r="B244" s="65" t="s">
        <v>135</v>
      </c>
      <c r="C244" s="275" t="s">
        <v>489</v>
      </c>
      <c r="D244" s="192">
        <v>0</v>
      </c>
      <c r="E244" s="192">
        <v>0</v>
      </c>
      <c r="F244" s="71" t="str">
        <f t="shared" si="3"/>
        <v>-</v>
      </c>
    </row>
    <row r="245" spans="1:6" ht="12" x14ac:dyDescent="0.25">
      <c r="A245" s="70" t="s">
        <v>490</v>
      </c>
      <c r="B245" s="65" t="s">
        <v>138</v>
      </c>
      <c r="C245" s="275" t="s">
        <v>490</v>
      </c>
      <c r="D245" s="192">
        <v>0</v>
      </c>
      <c r="E245" s="192">
        <v>0</v>
      </c>
      <c r="F245" s="71" t="str">
        <f t="shared" si="3"/>
        <v>-</v>
      </c>
    </row>
    <row r="246" spans="1:6" ht="12.75" customHeight="1" x14ac:dyDescent="0.25">
      <c r="A246" s="63" t="s">
        <v>491</v>
      </c>
      <c r="B246" s="65" t="s">
        <v>492</v>
      </c>
      <c r="C246" s="247" t="s">
        <v>491</v>
      </c>
      <c r="D246" s="60">
        <f>SUM(D247:D249)</f>
        <v>3129.26</v>
      </c>
      <c r="E246" s="60">
        <f>SUM(E247:E249)</f>
        <v>7917.85</v>
      </c>
      <c r="F246" s="45">
        <f t="shared" si="3"/>
        <v>253.02627458248915</v>
      </c>
    </row>
    <row r="247" spans="1:6" ht="12.75" customHeight="1" x14ac:dyDescent="0.25">
      <c r="A247" s="63" t="s">
        <v>493</v>
      </c>
      <c r="B247" s="64" t="s">
        <v>494</v>
      </c>
      <c r="C247" s="247" t="s">
        <v>493</v>
      </c>
      <c r="D247" s="194">
        <v>3129.26</v>
      </c>
      <c r="E247" s="194">
        <v>7917.85</v>
      </c>
      <c r="F247" s="45">
        <f t="shared" si="3"/>
        <v>253.02627458248915</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7" t="s">
        <v>497</v>
      </c>
      <c r="D249" s="194">
        <v>0</v>
      </c>
      <c r="E249" s="194">
        <v>0</v>
      </c>
      <c r="F249" s="45" t="str">
        <f t="shared" si="3"/>
        <v>-</v>
      </c>
    </row>
    <row r="250" spans="1:6" ht="22.8" x14ac:dyDescent="0.25">
      <c r="A250" s="63" t="s">
        <v>499</v>
      </c>
      <c r="B250" s="64" t="s">
        <v>500</v>
      </c>
      <c r="C250" s="247" t="s">
        <v>499</v>
      </c>
      <c r="D250" s="60">
        <f>SUM(D251:D253)</f>
        <v>83271.91</v>
      </c>
      <c r="E250" s="60">
        <f>SUM(E251:E253)</f>
        <v>94949.03</v>
      </c>
      <c r="F250" s="45">
        <f t="shared" si="3"/>
        <v>114.02287998437887</v>
      </c>
    </row>
    <row r="251" spans="1:6" ht="22.8" x14ac:dyDescent="0.25">
      <c r="A251" s="63">
        <v>3672</v>
      </c>
      <c r="B251" s="64" t="s">
        <v>501</v>
      </c>
      <c r="C251" s="247" t="s">
        <v>502</v>
      </c>
      <c r="D251" s="194">
        <v>83271.91</v>
      </c>
      <c r="E251" s="194">
        <v>94949.03</v>
      </c>
      <c r="F251" s="45">
        <f t="shared" si="3"/>
        <v>114.02287998437887</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0</v>
      </c>
      <c r="E257" s="60">
        <f>SUM(E258:E261)</f>
        <v>0</v>
      </c>
      <c r="F257" s="45" t="str">
        <f t="shared" si="3"/>
        <v>-</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11991.66</v>
      </c>
      <c r="E262" s="60">
        <f>E263+E269</f>
        <v>20000.169999999998</v>
      </c>
      <c r="F262" s="45">
        <f t="shared" ref="F262:F306" si="4">IF(D262&lt;&gt;0,IF(E262/D262&gt;=100,"&gt;&gt;100",E262/D262*100),"-")</f>
        <v>166.78399821209072</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11991.66</v>
      </c>
      <c r="E269" s="60">
        <f>SUM(E270:E272)</f>
        <v>20000.169999999998</v>
      </c>
      <c r="F269" s="45">
        <f t="shared" si="4"/>
        <v>166.78399821209072</v>
      </c>
    </row>
    <row r="270" spans="1:6" ht="12.75" customHeight="1" x14ac:dyDescent="0.25">
      <c r="A270" s="63">
        <v>3721</v>
      </c>
      <c r="B270" s="65" t="s">
        <v>533</v>
      </c>
      <c r="C270" s="247" t="s">
        <v>534</v>
      </c>
      <c r="D270" s="194">
        <v>9127.8799999999992</v>
      </c>
      <c r="E270" s="194">
        <v>16855.87</v>
      </c>
      <c r="F270" s="45">
        <f t="shared" si="4"/>
        <v>184.6635801522369</v>
      </c>
    </row>
    <row r="271" spans="1:6" ht="12.75" customHeight="1" x14ac:dyDescent="0.25">
      <c r="A271" s="63">
        <v>3722</v>
      </c>
      <c r="B271" s="65" t="s">
        <v>535</v>
      </c>
      <c r="C271" s="247" t="s">
        <v>536</v>
      </c>
      <c r="D271" s="194">
        <v>2863.78</v>
      </c>
      <c r="E271" s="194">
        <v>3144.3</v>
      </c>
      <c r="F271" s="45">
        <f t="shared" si="4"/>
        <v>109.79544518084489</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26483.84</v>
      </c>
      <c r="E273" s="60">
        <f>E274+E278+E283+E289</f>
        <v>26434</v>
      </c>
      <c r="F273" s="45">
        <f t="shared" si="4"/>
        <v>99.811809767767812</v>
      </c>
    </row>
    <row r="274" spans="1:6" ht="12.75" customHeight="1" x14ac:dyDescent="0.25">
      <c r="A274" s="63">
        <v>381</v>
      </c>
      <c r="B274" s="64" t="s">
        <v>541</v>
      </c>
      <c r="C274" s="247" t="s">
        <v>542</v>
      </c>
      <c r="D274" s="60">
        <f>SUM(D275:D277)</f>
        <v>26483.84</v>
      </c>
      <c r="E274" s="60">
        <f>SUM(E275:E277)</f>
        <v>26434</v>
      </c>
      <c r="F274" s="45">
        <f t="shared" si="4"/>
        <v>99.811809767767812</v>
      </c>
    </row>
    <row r="275" spans="1:6" ht="12.75" customHeight="1" x14ac:dyDescent="0.25">
      <c r="A275" s="63">
        <v>3811</v>
      </c>
      <c r="B275" s="64" t="s">
        <v>543</v>
      </c>
      <c r="C275" s="247" t="s">
        <v>544</v>
      </c>
      <c r="D275" s="194">
        <v>26483.84</v>
      </c>
      <c r="E275" s="194">
        <v>26434</v>
      </c>
      <c r="F275" s="45">
        <f t="shared" si="4"/>
        <v>99.811809767767812</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0</v>
      </c>
      <c r="E277" s="194">
        <v>0</v>
      </c>
      <c r="F277" s="45" t="str">
        <f t="shared" si="4"/>
        <v>-</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7" t="s">
        <v>557</v>
      </c>
      <c r="D282" s="194">
        <v>0</v>
      </c>
      <c r="E282" s="194">
        <v>0</v>
      </c>
      <c r="F282" s="45" t="str">
        <f t="shared" si="4"/>
        <v>-</v>
      </c>
    </row>
    <row r="283" spans="1:6" ht="12.75" customHeight="1" x14ac:dyDescent="0.25">
      <c r="A283" s="63">
        <v>383</v>
      </c>
      <c r="B283" s="64" t="s">
        <v>559</v>
      </c>
      <c r="C283" s="247" t="s">
        <v>560</v>
      </c>
      <c r="D283" s="60">
        <f>SUM(D284:D288)</f>
        <v>0</v>
      </c>
      <c r="E283" s="60">
        <f>SUM(E284:E288)</f>
        <v>0</v>
      </c>
      <c r="F283" s="45" t="str">
        <f t="shared" si="4"/>
        <v>-</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0</v>
      </c>
      <c r="E288" s="194">
        <v>0</v>
      </c>
      <c r="F288" s="45" t="str">
        <f t="shared" si="4"/>
        <v>-</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7"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255647.39</v>
      </c>
      <c r="E299" s="60">
        <f>E152-E297+E298</f>
        <v>313874.49</v>
      </c>
      <c r="F299" s="45">
        <f t="shared" si="4"/>
        <v>122.77633266664681</v>
      </c>
    </row>
    <row r="300" spans="1:6" ht="12.75" customHeight="1" x14ac:dyDescent="0.25">
      <c r="A300" s="63" t="s">
        <v>582</v>
      </c>
      <c r="B300" s="64" t="s">
        <v>593</v>
      </c>
      <c r="C300" s="247" t="s">
        <v>594</v>
      </c>
      <c r="D300" s="60">
        <f>IF(D6&gt;=D299,D6-D299,0)</f>
        <v>430609.73</v>
      </c>
      <c r="E300" s="60">
        <f>IF(E6&gt;=E299,E6-E299,0)</f>
        <v>530103.47</v>
      </c>
      <c r="F300" s="45">
        <f t="shared" si="4"/>
        <v>123.10531626863146</v>
      </c>
    </row>
    <row r="301" spans="1:6" ht="12.75" customHeight="1" x14ac:dyDescent="0.25">
      <c r="A301" s="63" t="s">
        <v>582</v>
      </c>
      <c r="B301" s="64" t="s">
        <v>595</v>
      </c>
      <c r="C301" s="247" t="s">
        <v>596</v>
      </c>
      <c r="D301" s="60">
        <f>IF(D299&gt;=D6,D299-D6,0)</f>
        <v>0</v>
      </c>
      <c r="E301" s="60">
        <f>IF(E299&gt;=E6,E299-E6,0)</f>
        <v>0</v>
      </c>
      <c r="F301" s="45" t="str">
        <f t="shared" si="4"/>
        <v>-</v>
      </c>
    </row>
    <row r="302" spans="1:6" ht="12.75" customHeight="1" x14ac:dyDescent="0.25">
      <c r="A302" s="63">
        <v>92211</v>
      </c>
      <c r="B302" s="64" t="s">
        <v>597</v>
      </c>
      <c r="C302" s="247" t="s">
        <v>598</v>
      </c>
      <c r="D302" s="194">
        <v>3854863.33</v>
      </c>
      <c r="E302" s="194">
        <v>4283139.34</v>
      </c>
      <c r="F302" s="45">
        <f t="shared" si="4"/>
        <v>111.11001800419211</v>
      </c>
    </row>
    <row r="303" spans="1:6" ht="12.75" customHeight="1" x14ac:dyDescent="0.25">
      <c r="A303" s="63">
        <v>92221</v>
      </c>
      <c r="B303" s="64" t="s">
        <v>599</v>
      </c>
      <c r="C303" s="247" t="s">
        <v>600</v>
      </c>
      <c r="D303" s="194">
        <v>0</v>
      </c>
      <c r="E303" s="194">
        <v>0</v>
      </c>
      <c r="F303" s="45" t="str">
        <f t="shared" si="4"/>
        <v>-</v>
      </c>
    </row>
    <row r="304" spans="1:6" ht="12.75" customHeight="1" x14ac:dyDescent="0.25">
      <c r="A304" s="63">
        <v>96</v>
      </c>
      <c r="B304" s="220" t="s">
        <v>601</v>
      </c>
      <c r="C304" s="247" t="s">
        <v>602</v>
      </c>
      <c r="D304" s="194">
        <v>0</v>
      </c>
      <c r="E304" s="194">
        <v>191718.41</v>
      </c>
      <c r="F304" s="45" t="str">
        <f t="shared" si="4"/>
        <v>-</v>
      </c>
    </row>
    <row r="305" spans="1:6" ht="12" x14ac:dyDescent="0.25">
      <c r="A305" s="63">
        <v>9661</v>
      </c>
      <c r="B305" s="220" t="s">
        <v>603</v>
      </c>
      <c r="C305" s="247" t="s">
        <v>604</v>
      </c>
      <c r="D305" s="194">
        <v>514</v>
      </c>
      <c r="E305" s="194">
        <v>0</v>
      </c>
      <c r="F305" s="45">
        <f t="shared" si="4"/>
        <v>0</v>
      </c>
    </row>
    <row r="306" spans="1:6" ht="12.75" customHeight="1" x14ac:dyDescent="0.25">
      <c r="A306" s="248" t="s">
        <v>605</v>
      </c>
      <c r="B306" s="184" t="s">
        <v>606</v>
      </c>
      <c r="C306" s="249" t="s">
        <v>605</v>
      </c>
      <c r="D306" s="196">
        <v>0</v>
      </c>
      <c r="E306" s="196">
        <v>0</v>
      </c>
      <c r="F306" s="61" t="str">
        <f t="shared" si="4"/>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12"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5"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18085.86</v>
      </c>
      <c r="E360" s="60">
        <f>E361+E373+E406+E410+E412</f>
        <v>513261.46</v>
      </c>
      <c r="F360" s="45">
        <f t="shared" si="6"/>
        <v>2837.9156976776335</v>
      </c>
    </row>
    <row r="361" spans="1:6" ht="12.75" customHeight="1" x14ac:dyDescent="0.25">
      <c r="A361" s="63">
        <v>41</v>
      </c>
      <c r="B361" s="64" t="s">
        <v>714</v>
      </c>
      <c r="C361" s="247" t="s">
        <v>715</v>
      </c>
      <c r="D361" s="60">
        <f>D362+D366</f>
        <v>0</v>
      </c>
      <c r="E361" s="60">
        <f>E362+E366</f>
        <v>0</v>
      </c>
      <c r="F361" s="45" t="str">
        <f t="shared" si="6"/>
        <v>-</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0</v>
      </c>
      <c r="E366" s="60">
        <f>SUM(E367:E372)</f>
        <v>0</v>
      </c>
      <c r="F366" s="45" t="str">
        <f t="shared" si="6"/>
        <v>-</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0</v>
      </c>
      <c r="F369" s="45" t="str">
        <f t="shared" si="6"/>
        <v>-</v>
      </c>
    </row>
    <row r="370" spans="1:6" ht="12.75" customHeight="1" x14ac:dyDescent="0.25">
      <c r="A370" s="63">
        <v>4124</v>
      </c>
      <c r="B370" s="64" t="s">
        <v>628</v>
      </c>
      <c r="C370" s="247" t="s">
        <v>727</v>
      </c>
      <c r="D370" s="194">
        <v>0</v>
      </c>
      <c r="E370" s="194">
        <v>0</v>
      </c>
      <c r="F370" s="45" t="str">
        <f t="shared" si="6"/>
        <v>-</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16585.86</v>
      </c>
      <c r="E373" s="60">
        <f>E374+E379+E388+E393+E398+E401</f>
        <v>47176.25</v>
      </c>
      <c r="F373" s="45">
        <f t="shared" si="7"/>
        <v>284.43656222830771</v>
      </c>
    </row>
    <row r="374" spans="1:6" ht="12.75" customHeight="1" x14ac:dyDescent="0.25">
      <c r="A374" s="63">
        <v>421</v>
      </c>
      <c r="B374" s="64" t="s">
        <v>732</v>
      </c>
      <c r="C374" s="247" t="s">
        <v>733</v>
      </c>
      <c r="D374" s="60">
        <f>SUM(D375:D378)</f>
        <v>12985.86</v>
      </c>
      <c r="E374" s="60">
        <f>SUM(E375:E378)</f>
        <v>35895</v>
      </c>
      <c r="F374" s="45">
        <f t="shared" si="7"/>
        <v>276.41604021605036</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12562.01</v>
      </c>
      <c r="E376" s="194">
        <v>35895</v>
      </c>
      <c r="F376" s="45">
        <f t="shared" si="7"/>
        <v>285.74248866224434</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423.85</v>
      </c>
      <c r="E378" s="194">
        <v>0</v>
      </c>
      <c r="F378" s="45">
        <f t="shared" si="7"/>
        <v>0</v>
      </c>
    </row>
    <row r="379" spans="1:6" ht="12.75" customHeight="1" x14ac:dyDescent="0.25">
      <c r="A379" s="63">
        <v>422</v>
      </c>
      <c r="B379" s="64" t="s">
        <v>738</v>
      </c>
      <c r="C379" s="247" t="s">
        <v>739</v>
      </c>
      <c r="D379" s="60">
        <f>SUM(D380:D387)</f>
        <v>3600</v>
      </c>
      <c r="E379" s="60">
        <f>SUM(E380:E387)</f>
        <v>11281.25</v>
      </c>
      <c r="F379" s="45">
        <f t="shared" si="7"/>
        <v>313.36805555555554</v>
      </c>
    </row>
    <row r="380" spans="1:6" ht="12.75" customHeight="1" x14ac:dyDescent="0.25">
      <c r="A380" s="63">
        <v>4221</v>
      </c>
      <c r="B380" s="64" t="s">
        <v>648</v>
      </c>
      <c r="C380" s="247" t="s">
        <v>740</v>
      </c>
      <c r="D380" s="194">
        <v>0</v>
      </c>
      <c r="E380" s="194">
        <v>0</v>
      </c>
      <c r="F380" s="45" t="str">
        <f t="shared" si="7"/>
        <v>-</v>
      </c>
    </row>
    <row r="381" spans="1:6" ht="12.75" customHeight="1" x14ac:dyDescent="0.25">
      <c r="A381" s="63">
        <v>4222</v>
      </c>
      <c r="B381" s="64" t="s">
        <v>741</v>
      </c>
      <c r="C381" s="247" t="s">
        <v>742</v>
      </c>
      <c r="D381" s="194">
        <v>0</v>
      </c>
      <c r="E381" s="194">
        <v>0</v>
      </c>
      <c r="F381" s="45" t="str">
        <f t="shared" si="7"/>
        <v>-</v>
      </c>
    </row>
    <row r="382" spans="1:6" ht="12.75" customHeight="1" x14ac:dyDescent="0.25">
      <c r="A382" s="63">
        <v>4223</v>
      </c>
      <c r="B382" s="64" t="s">
        <v>652</v>
      </c>
      <c r="C382" s="247" t="s">
        <v>743</v>
      </c>
      <c r="D382" s="194">
        <v>3600</v>
      </c>
      <c r="E382" s="194">
        <v>0</v>
      </c>
      <c r="F382" s="45">
        <f t="shared" si="7"/>
        <v>0</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5"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0</v>
      </c>
      <c r="E386" s="194">
        <v>11281.25</v>
      </c>
      <c r="F386" s="45" t="str">
        <f t="shared" si="7"/>
        <v>-</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0</v>
      </c>
      <c r="E388" s="60">
        <f>SUM(E389:E392)</f>
        <v>0</v>
      </c>
      <c r="F388" s="45" t="str">
        <f t="shared" si="7"/>
        <v>-</v>
      </c>
    </row>
    <row r="389" spans="1:6" ht="12.75" customHeight="1" x14ac:dyDescent="0.25">
      <c r="A389" s="63">
        <v>4231</v>
      </c>
      <c r="B389" s="64" t="s">
        <v>666</v>
      </c>
      <c r="C389" s="247" t="s">
        <v>751</v>
      </c>
      <c r="D389" s="194">
        <v>0</v>
      </c>
      <c r="E389" s="194">
        <v>0</v>
      </c>
      <c r="F389" s="45" t="str">
        <f t="shared" si="7"/>
        <v>-</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0</v>
      </c>
      <c r="E401" s="60">
        <f>SUM(E402:E405)</f>
        <v>0</v>
      </c>
      <c r="F401" s="45" t="str">
        <f t="shared" si="7"/>
        <v>-</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0</v>
      </c>
      <c r="E403" s="194">
        <v>0</v>
      </c>
      <c r="F403" s="45" t="str">
        <f t="shared" si="7"/>
        <v>-</v>
      </c>
    </row>
    <row r="404" spans="1:6" ht="12.75" customHeight="1" x14ac:dyDescent="0.25">
      <c r="A404" s="63">
        <v>4263</v>
      </c>
      <c r="B404" s="64" t="s">
        <v>696</v>
      </c>
      <c r="C404" s="247" t="s">
        <v>771</v>
      </c>
      <c r="D404" s="194">
        <v>0</v>
      </c>
      <c r="E404" s="194">
        <v>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1500</v>
      </c>
      <c r="E412" s="60">
        <f>SUM(E413:E416)</f>
        <v>466085.21</v>
      </c>
      <c r="F412" s="45" t="str">
        <f t="shared" si="8"/>
        <v>&gt;&gt;100</v>
      </c>
    </row>
    <row r="413" spans="1:6" ht="12.75" customHeight="1" x14ac:dyDescent="0.25">
      <c r="A413" s="63">
        <v>451</v>
      </c>
      <c r="B413" s="64" t="s">
        <v>785</v>
      </c>
      <c r="C413" s="247" t="s">
        <v>786</v>
      </c>
      <c r="D413" s="194">
        <v>1500</v>
      </c>
      <c r="E413" s="194">
        <v>466085.21</v>
      </c>
      <c r="F413" s="45" t="str">
        <f t="shared" si="8"/>
        <v>&gt;&gt;100</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18085.86</v>
      </c>
      <c r="E418" s="60">
        <f>IF(E360&gt;=E308,E360-E308,0)</f>
        <v>513261.46</v>
      </c>
      <c r="F418" s="45">
        <f t="shared" si="8"/>
        <v>2837.9156976776335</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3007582.21</v>
      </c>
      <c r="E420" s="194">
        <v>3998098.11</v>
      </c>
      <c r="F420" s="45">
        <f t="shared" si="8"/>
        <v>132.93395926823226</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686257.12</v>
      </c>
      <c r="E422" s="60">
        <f>E6+E308</f>
        <v>843977.96</v>
      </c>
      <c r="F422" s="45">
        <f t="shared" si="8"/>
        <v>122.982761912911</v>
      </c>
    </row>
    <row r="423" spans="1:6" ht="12.75" customHeight="1" x14ac:dyDescent="0.25">
      <c r="A423" s="63" t="s">
        <v>582</v>
      </c>
      <c r="B423" s="64" t="s">
        <v>805</v>
      </c>
      <c r="C423" s="247" t="s">
        <v>806</v>
      </c>
      <c r="D423" s="60">
        <f>D299+D360</f>
        <v>273733.25</v>
      </c>
      <c r="E423" s="60">
        <f>E299+E360</f>
        <v>827135.95</v>
      </c>
      <c r="F423" s="45">
        <f t="shared" si="8"/>
        <v>302.16860757690193</v>
      </c>
    </row>
    <row r="424" spans="1:6" ht="12.75" customHeight="1" x14ac:dyDescent="0.25">
      <c r="A424" s="63" t="s">
        <v>582</v>
      </c>
      <c r="B424" s="64" t="s">
        <v>807</v>
      </c>
      <c r="C424" s="247" t="s">
        <v>808</v>
      </c>
      <c r="D424" s="60">
        <f>IF(D422&gt;=D423,D422-D423,0)</f>
        <v>412523.87</v>
      </c>
      <c r="E424" s="60">
        <f>IF(E422&gt;=E423,E422-E423,0)</f>
        <v>16842.010000000009</v>
      </c>
      <c r="F424" s="45">
        <f t="shared" si="8"/>
        <v>4.0826752643428872</v>
      </c>
    </row>
    <row r="425" spans="1:6" ht="12.75" customHeight="1" x14ac:dyDescent="0.25">
      <c r="A425" s="63" t="s">
        <v>582</v>
      </c>
      <c r="B425" s="64" t="s">
        <v>809</v>
      </c>
      <c r="C425" s="247" t="s">
        <v>810</v>
      </c>
      <c r="D425" s="60">
        <f>IF(D423&gt;=D422,D423-D422,0)</f>
        <v>0</v>
      </c>
      <c r="E425" s="60">
        <f>IF(E423&gt;=E422,E423-E422,0)</f>
        <v>0</v>
      </c>
      <c r="F425" s="45" t="str">
        <f t="shared" si="8"/>
        <v>-</v>
      </c>
    </row>
    <row r="426" spans="1:6" ht="12.75" customHeight="1" x14ac:dyDescent="0.25">
      <c r="A426" s="250" t="s">
        <v>811</v>
      </c>
      <c r="B426" s="183" t="s">
        <v>812</v>
      </c>
      <c r="C426" s="251" t="s">
        <v>813</v>
      </c>
      <c r="D426" s="60">
        <f>IF(D302-D303+D419-D420&gt;=0,D302-D303+D419-D420,0)</f>
        <v>847281.12000000011</v>
      </c>
      <c r="E426" s="60">
        <f>IF(E302-E303+E419-E420&gt;=0,E302-E303+E419-E420,0)</f>
        <v>285041.23</v>
      </c>
      <c r="F426" s="45">
        <f t="shared" si="8"/>
        <v>33.641872015276341</v>
      </c>
    </row>
    <row r="427" spans="1:6" ht="12.75" customHeight="1" x14ac:dyDescent="0.25">
      <c r="A427" s="250" t="s">
        <v>811</v>
      </c>
      <c r="B427" s="64" t="s">
        <v>814</v>
      </c>
      <c r="C427" s="251" t="s">
        <v>815</v>
      </c>
      <c r="D427" s="60">
        <f>IF(D303-D302+D420-D419&gt;=0,D303-D302+D420-D419,0)</f>
        <v>0</v>
      </c>
      <c r="E427" s="60">
        <f>IF(E303-E302+E420-E419&gt;=0,E303-E302+E420-E419,0)</f>
        <v>0</v>
      </c>
      <c r="F427" s="45" t="str">
        <f t="shared" si="8"/>
        <v>-</v>
      </c>
    </row>
    <row r="428" spans="1:6" ht="22.8" x14ac:dyDescent="0.25">
      <c r="A428" s="248" t="s">
        <v>816</v>
      </c>
      <c r="B428" s="243" t="s">
        <v>817</v>
      </c>
      <c r="C428" s="249" t="s">
        <v>818</v>
      </c>
      <c r="D428" s="81">
        <f>D304+D421</f>
        <v>0</v>
      </c>
      <c r="E428" s="81">
        <f>E304+E421</f>
        <v>191718.41</v>
      </c>
      <c r="F428" s="61" t="str">
        <f t="shared" si="8"/>
        <v>-</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445063.35</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22.8" x14ac:dyDescent="0.25">
      <c r="A463" s="63">
        <v>8176</v>
      </c>
      <c r="B463" s="64" t="s">
        <v>886</v>
      </c>
      <c r="C463" s="247" t="s">
        <v>887</v>
      </c>
      <c r="D463" s="194">
        <v>0</v>
      </c>
      <c r="E463" s="194">
        <v>0</v>
      </c>
      <c r="F463" s="45" t="str">
        <f t="shared" si="9"/>
        <v>-</v>
      </c>
    </row>
    <row r="464" spans="1:6" ht="12" x14ac:dyDescent="0.25">
      <c r="A464" s="70">
        <v>8177</v>
      </c>
      <c r="B464" s="182" t="s">
        <v>888</v>
      </c>
      <c r="C464" s="275" t="s">
        <v>889</v>
      </c>
      <c r="D464" s="192">
        <v>0</v>
      </c>
      <c r="E464" s="192">
        <v>0</v>
      </c>
      <c r="F464" s="71" t="str">
        <f t="shared" si="9"/>
        <v>-</v>
      </c>
    </row>
    <row r="465" spans="1:6" ht="12.75" customHeight="1" x14ac:dyDescent="0.25">
      <c r="A465" s="70" t="s">
        <v>890</v>
      </c>
      <c r="B465" s="182" t="s">
        <v>891</v>
      </c>
      <c r="C465" s="275"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12"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445063.35</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445063.35</v>
      </c>
      <c r="F502" s="45" t="str">
        <f t="shared" si="10"/>
        <v>-</v>
      </c>
    </row>
    <row r="503" spans="1:6" ht="12.75" customHeight="1" x14ac:dyDescent="0.25">
      <c r="A503" s="63">
        <v>8443</v>
      </c>
      <c r="B503" s="64" t="s">
        <v>966</v>
      </c>
      <c r="C503" s="247" t="s">
        <v>967</v>
      </c>
      <c r="D503" s="194">
        <v>0</v>
      </c>
      <c r="E503" s="194">
        <v>445063.35</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0</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5"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9375.08</v>
      </c>
      <c r="E535" s="60">
        <f>E536+E571+E584+E597+E629</f>
        <v>14062.62</v>
      </c>
      <c r="F535" s="45">
        <f t="shared" si="10"/>
        <v>150</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12"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0">
        <v>5133</v>
      </c>
      <c r="B547" s="64" t="s">
        <v>1054</v>
      </c>
      <c r="C547" s="251" t="s">
        <v>1055</v>
      </c>
      <c r="D547" s="194">
        <v>0</v>
      </c>
      <c r="E547" s="194">
        <v>0</v>
      </c>
      <c r="F547" s="45" t="str">
        <f t="shared" si="10"/>
        <v>-</v>
      </c>
    </row>
    <row r="548" spans="1:6" ht="12.75" customHeight="1" x14ac:dyDescent="0.25">
      <c r="A548" s="250">
        <v>5134</v>
      </c>
      <c r="B548" s="64" t="s">
        <v>1056</v>
      </c>
      <c r="C548" s="251"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5" t="s">
        <v>1097</v>
      </c>
      <c r="D568" s="192">
        <v>0</v>
      </c>
      <c r="E568" s="192">
        <v>0</v>
      </c>
      <c r="F568" s="71" t="str">
        <f t="shared" si="11"/>
        <v>-</v>
      </c>
    </row>
    <row r="569" spans="1:6" ht="12" x14ac:dyDescent="0.25">
      <c r="A569" s="70">
        <v>5177</v>
      </c>
      <c r="B569" s="182" t="s">
        <v>1098</v>
      </c>
      <c r="C569" s="275" t="s">
        <v>1099</v>
      </c>
      <c r="D569" s="192">
        <v>0</v>
      </c>
      <c r="E569" s="192">
        <v>0</v>
      </c>
      <c r="F569" s="71" t="str">
        <f t="shared" si="11"/>
        <v>-</v>
      </c>
    </row>
    <row r="570" spans="1:6" ht="12.75" customHeight="1" x14ac:dyDescent="0.25">
      <c r="A570" s="70" t="s">
        <v>1100</v>
      </c>
      <c r="B570" s="65" t="s">
        <v>1101</v>
      </c>
      <c r="C570" s="275"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0">
        <v>5241</v>
      </c>
      <c r="B582" s="64" t="s">
        <v>1120</v>
      </c>
      <c r="C582" s="251" t="s">
        <v>1121</v>
      </c>
      <c r="D582" s="194">
        <v>0</v>
      </c>
      <c r="E582" s="194">
        <v>0</v>
      </c>
      <c r="F582" s="45" t="str">
        <f t="shared" si="11"/>
        <v>-</v>
      </c>
    </row>
    <row r="583" spans="1:6" ht="12.75" customHeight="1" x14ac:dyDescent="0.25">
      <c r="A583" s="250">
        <v>5242</v>
      </c>
      <c r="B583" s="64" t="s">
        <v>1028</v>
      </c>
      <c r="C583" s="251"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0">
        <v>534</v>
      </c>
      <c r="B594" s="65" t="s">
        <v>1140</v>
      </c>
      <c r="C594" s="251"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9375.08</v>
      </c>
      <c r="E597" s="60">
        <f>E598+E603+E607+E609+E616+E621</f>
        <v>14062.62</v>
      </c>
      <c r="F597" s="45">
        <f t="shared" si="11"/>
        <v>150</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9375.08</v>
      </c>
      <c r="E609" s="60">
        <f>SUM(E610:E615)</f>
        <v>14062.62</v>
      </c>
      <c r="F609" s="45">
        <f t="shared" si="11"/>
        <v>150</v>
      </c>
    </row>
    <row r="610" spans="1:6" ht="22.8" x14ac:dyDescent="0.25">
      <c r="A610" s="63">
        <v>5443</v>
      </c>
      <c r="B610" s="64" t="s">
        <v>1170</v>
      </c>
      <c r="C610" s="247" t="s">
        <v>1171</v>
      </c>
      <c r="D610" s="194">
        <v>9375.08</v>
      </c>
      <c r="E610" s="194">
        <v>14062.62</v>
      </c>
      <c r="F610" s="45">
        <f t="shared" si="11"/>
        <v>150</v>
      </c>
    </row>
    <row r="611" spans="1:6" ht="22.8" x14ac:dyDescent="0.25">
      <c r="A611" s="63">
        <v>5444</v>
      </c>
      <c r="B611" s="183" t="s">
        <v>1172</v>
      </c>
      <c r="C611" s="247" t="s">
        <v>1173</v>
      </c>
      <c r="D611" s="194">
        <v>0</v>
      </c>
      <c r="E611" s="194">
        <v>0</v>
      </c>
      <c r="F611" s="45" t="str">
        <f t="shared" si="11"/>
        <v>-</v>
      </c>
    </row>
    <row r="612" spans="1:6" ht="22.8" x14ac:dyDescent="0.25">
      <c r="A612" s="250">
        <v>5445</v>
      </c>
      <c r="B612" s="64" t="s">
        <v>1174</v>
      </c>
      <c r="C612" s="251" t="s">
        <v>1175</v>
      </c>
      <c r="D612" s="194">
        <v>0</v>
      </c>
      <c r="E612" s="194">
        <v>0</v>
      </c>
      <c r="F612" s="45" t="str">
        <f t="shared" si="11"/>
        <v>-</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5"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431000.73</v>
      </c>
      <c r="F639" s="45" t="str">
        <f t="shared" si="12"/>
        <v>-</v>
      </c>
    </row>
    <row r="640" spans="1:6" ht="12.75" customHeight="1" x14ac:dyDescent="0.25">
      <c r="A640" s="63" t="s">
        <v>582</v>
      </c>
      <c r="B640" s="64" t="s">
        <v>1230</v>
      </c>
      <c r="C640" s="247" t="s">
        <v>1231</v>
      </c>
      <c r="D640" s="60">
        <f>IF(D535-D430&gt;=0,D535-D430,0)</f>
        <v>9375.08</v>
      </c>
      <c r="E640" s="60">
        <f>IF(E535-E430&gt;=0,E535-E430,0)</f>
        <v>0</v>
      </c>
      <c r="F640" s="45">
        <f t="shared" si="12"/>
        <v>0</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564698.11</v>
      </c>
      <c r="E642" s="194">
        <v>620948.59</v>
      </c>
      <c r="F642" s="45">
        <f t="shared" si="12"/>
        <v>109.96115960083522</v>
      </c>
    </row>
    <row r="643" spans="1:6" ht="12.75" customHeight="1" x14ac:dyDescent="0.25">
      <c r="A643" s="63" t="s">
        <v>582</v>
      </c>
      <c r="B643" s="64" t="s">
        <v>1236</v>
      </c>
      <c r="C643" s="247" t="s">
        <v>1237</v>
      </c>
      <c r="D643" s="60">
        <f>D422+D430</f>
        <v>686257.12</v>
      </c>
      <c r="E643" s="60">
        <f>E422+E430</f>
        <v>1289041.31</v>
      </c>
      <c r="F643" s="45">
        <f t="shared" si="12"/>
        <v>187.83649341226507</v>
      </c>
    </row>
    <row r="644" spans="1:6" ht="12.75" customHeight="1" x14ac:dyDescent="0.25">
      <c r="A644" s="63" t="s">
        <v>582</v>
      </c>
      <c r="B644" s="64" t="s">
        <v>1238</v>
      </c>
      <c r="C644" s="247" t="s">
        <v>1239</v>
      </c>
      <c r="D644" s="60">
        <f>D423+D535</f>
        <v>283108.33</v>
      </c>
      <c r="E644" s="60">
        <f>E423+E535</f>
        <v>841198.57</v>
      </c>
      <c r="F644" s="45">
        <f t="shared" si="12"/>
        <v>297.12957227362398</v>
      </c>
    </row>
    <row r="645" spans="1:6" ht="12.75" customHeight="1" x14ac:dyDescent="0.25">
      <c r="A645" s="63" t="s">
        <v>582</v>
      </c>
      <c r="B645" s="64" t="s">
        <v>1240</v>
      </c>
      <c r="C645" s="247" t="s">
        <v>1241</v>
      </c>
      <c r="D645" s="60">
        <f>IF(D643&gt;=D644,D643-D644,0)</f>
        <v>403148.79</v>
      </c>
      <c r="E645" s="60">
        <f>IF(E643&gt;=E644,E643-E644,0)</f>
        <v>447842.74000000011</v>
      </c>
      <c r="F645" s="45">
        <f t="shared" si="12"/>
        <v>111.0862170763306</v>
      </c>
    </row>
    <row r="646" spans="1:6" ht="12.75" customHeight="1" x14ac:dyDescent="0.25">
      <c r="A646" s="63" t="s">
        <v>582</v>
      </c>
      <c r="B646" s="64" t="s">
        <v>1242</v>
      </c>
      <c r="C646" s="247" t="s">
        <v>1243</v>
      </c>
      <c r="D646" s="60">
        <f>IF(D644&gt;=D643,D644-D643,0)</f>
        <v>0</v>
      </c>
      <c r="E646" s="60">
        <f>IF(E644&gt;=E643,E644-E643,0)</f>
        <v>0</v>
      </c>
      <c r="F646" s="45" t="str">
        <f t="shared" si="12"/>
        <v>-</v>
      </c>
    </row>
    <row r="647" spans="1:6" ht="22.8" x14ac:dyDescent="0.25">
      <c r="A647" s="250" t="s">
        <v>1244</v>
      </c>
      <c r="B647" s="64" t="s">
        <v>1245</v>
      </c>
      <c r="C647" s="251" t="s">
        <v>1244</v>
      </c>
      <c r="D647" s="60">
        <f>IF(D426-D427+D641-D642&gt;=0,D426-D427+D641-D642,0)</f>
        <v>282583.01000000013</v>
      </c>
      <c r="E647" s="60">
        <f>IF(E426-E427+E641-E642&gt;=0,E426-E427+E641-E642,0)</f>
        <v>0</v>
      </c>
      <c r="F647" s="45">
        <f t="shared" si="12"/>
        <v>0</v>
      </c>
    </row>
    <row r="648" spans="1:6" ht="22.8" x14ac:dyDescent="0.25">
      <c r="A648" s="250" t="s">
        <v>1246</v>
      </c>
      <c r="B648" s="64" t="s">
        <v>1247</v>
      </c>
      <c r="C648" s="251" t="s">
        <v>1246</v>
      </c>
      <c r="D648" s="60">
        <f>IF(D427-D426+D642-D641&gt;=0,D427-D426+D642-D641,0)</f>
        <v>0</v>
      </c>
      <c r="E648" s="60">
        <f>IF(E427-E426+E642-E641&gt;=0,E427-E426+E642-E641,0)</f>
        <v>335907.36</v>
      </c>
      <c r="F648" s="45" t="str">
        <f t="shared" si="12"/>
        <v>-</v>
      </c>
    </row>
    <row r="649" spans="1:6" ht="22.8" x14ac:dyDescent="0.25">
      <c r="A649" s="63" t="s">
        <v>582</v>
      </c>
      <c r="B649" s="64" t="s">
        <v>1248</v>
      </c>
      <c r="C649" s="247" t="s">
        <v>1249</v>
      </c>
      <c r="D649" s="60">
        <f>IF(D645+D647-D646-D648&gt;=0,D645+D647-D646-D648,0)</f>
        <v>685731.8</v>
      </c>
      <c r="E649" s="60">
        <f>IF(E645+E647-E646-E648&gt;=0,E645+E647-E646-E648,0)</f>
        <v>111935.38000000012</v>
      </c>
      <c r="F649" s="45">
        <f t="shared" si="12"/>
        <v>16.323492654125143</v>
      </c>
    </row>
    <row r="650" spans="1:6" ht="22.8" x14ac:dyDescent="0.25">
      <c r="A650" s="63" t="s">
        <v>582</v>
      </c>
      <c r="B650" s="64" t="s">
        <v>1250</v>
      </c>
      <c r="C650" s="247" t="s">
        <v>1251</v>
      </c>
      <c r="D650" s="60">
        <f>IF(D646+D648-D645-D647&gt;=0,D646+D648-D645-D647,0)</f>
        <v>0</v>
      </c>
      <c r="E650" s="60">
        <f>IF(E646+E648-E645-E647&gt;=0,E646+E648-E645-E647,0)</f>
        <v>0</v>
      </c>
      <c r="F650" s="45" t="str">
        <f t="shared" si="12"/>
        <v>-</v>
      </c>
    </row>
    <row r="651" spans="1:6" ht="22.8" x14ac:dyDescent="0.25">
      <c r="A651" s="248" t="s">
        <v>1252</v>
      </c>
      <c r="B651" s="184" t="s">
        <v>1253</v>
      </c>
      <c r="C651" s="249" t="s">
        <v>1252</v>
      </c>
      <c r="D651" s="196">
        <v>0</v>
      </c>
      <c r="E651" s="196">
        <v>53494.81</v>
      </c>
      <c r="F651" s="61" t="str">
        <f t="shared" si="12"/>
        <v>-</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290613.65999999997</v>
      </c>
      <c r="E653" s="194">
        <v>152462.79999999999</v>
      </c>
      <c r="F653" s="45">
        <f t="shared" ref="F653:F716" si="13">IF(D653&lt;&gt;0,IF(E653/D653&gt;=100,"&gt;&gt;100",E653/D653*100),"-")</f>
        <v>52.462365327218272</v>
      </c>
    </row>
    <row r="654" spans="1:6" ht="12.75" customHeight="1" x14ac:dyDescent="0.25">
      <c r="A654" s="63" t="s">
        <v>1257</v>
      </c>
      <c r="B654" s="64" t="s">
        <v>1258</v>
      </c>
      <c r="C654" s="247" t="s">
        <v>1257</v>
      </c>
      <c r="D654" s="194">
        <v>690257.12</v>
      </c>
      <c r="E654" s="194">
        <v>1296342.31</v>
      </c>
      <c r="F654" s="45">
        <f t="shared" si="13"/>
        <v>187.805713615819</v>
      </c>
    </row>
    <row r="655" spans="1:6" ht="12.75" customHeight="1" x14ac:dyDescent="0.25">
      <c r="A655" s="63" t="s">
        <v>1259</v>
      </c>
      <c r="B655" s="64" t="s">
        <v>1260</v>
      </c>
      <c r="C655" s="247" t="s">
        <v>1259</v>
      </c>
      <c r="D655" s="194">
        <v>266756.55</v>
      </c>
      <c r="E655" s="194">
        <v>1044884.76</v>
      </c>
      <c r="F655" s="45">
        <f t="shared" si="13"/>
        <v>391.69975770042009</v>
      </c>
    </row>
    <row r="656" spans="1:6" ht="22.8" x14ac:dyDescent="0.25">
      <c r="A656" s="63">
        <v>11</v>
      </c>
      <c r="B656" s="64" t="s">
        <v>1261</v>
      </c>
      <c r="C656" s="247" t="s">
        <v>1262</v>
      </c>
      <c r="D656" s="60">
        <f>+D653+D654-D655</f>
        <v>714114.23</v>
      </c>
      <c r="E656" s="60">
        <f>+E653+E654-E655</f>
        <v>403920.35000000009</v>
      </c>
      <c r="F656" s="45">
        <f t="shared" si="13"/>
        <v>56.562428394684147</v>
      </c>
    </row>
    <row r="657" spans="1:6" ht="22.8" x14ac:dyDescent="0.25">
      <c r="A657" s="63" t="s">
        <v>582</v>
      </c>
      <c r="B657" s="64" t="s">
        <v>1263</v>
      </c>
      <c r="C657" s="247" t="s">
        <v>1264</v>
      </c>
      <c r="D657" s="252">
        <v>6</v>
      </c>
      <c r="E657" s="252">
        <v>6</v>
      </c>
      <c r="F657" s="45">
        <f t="shared" si="13"/>
        <v>100</v>
      </c>
    </row>
    <row r="658" spans="1:6" ht="22.8" x14ac:dyDescent="0.25">
      <c r="A658" s="63" t="s">
        <v>582</v>
      </c>
      <c r="B658" s="64" t="s">
        <v>1265</v>
      </c>
      <c r="C658" s="247" t="s">
        <v>1266</v>
      </c>
      <c r="D658" s="252">
        <v>0</v>
      </c>
      <c r="E658" s="252"/>
      <c r="F658" s="45" t="str">
        <f t="shared" si="13"/>
        <v>-</v>
      </c>
    </row>
    <row r="659" spans="1:6" ht="12.75" customHeight="1" x14ac:dyDescent="0.25">
      <c r="A659" s="63" t="s">
        <v>582</v>
      </c>
      <c r="B659" s="64" t="s">
        <v>1267</v>
      </c>
      <c r="C659" s="247" t="s">
        <v>1268</v>
      </c>
      <c r="D659" s="252">
        <v>6</v>
      </c>
      <c r="E659" s="252">
        <v>6</v>
      </c>
      <c r="F659" s="45">
        <f t="shared" si="13"/>
        <v>100</v>
      </c>
    </row>
    <row r="660" spans="1:6" ht="12.75" customHeight="1" x14ac:dyDescent="0.25">
      <c r="A660" s="63" t="s">
        <v>582</v>
      </c>
      <c r="B660" s="64" t="s">
        <v>1269</v>
      </c>
      <c r="C660" s="247" t="s">
        <v>1270</v>
      </c>
      <c r="D660" s="252">
        <v>0</v>
      </c>
      <c r="E660" s="252"/>
      <c r="F660" s="45" t="str">
        <f t="shared" si="13"/>
        <v>-</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5" t="s">
        <v>1275</v>
      </c>
      <c r="D662" s="192">
        <v>0</v>
      </c>
      <c r="E662" s="192">
        <v>0</v>
      </c>
      <c r="F662" s="71" t="str">
        <f t="shared" si="13"/>
        <v>-</v>
      </c>
    </row>
    <row r="663" spans="1:6" ht="12.75" customHeight="1" x14ac:dyDescent="0.25">
      <c r="A663" s="70">
        <v>61316</v>
      </c>
      <c r="B663" s="65" t="s">
        <v>1276</v>
      </c>
      <c r="C663" s="275" t="s">
        <v>1277</v>
      </c>
      <c r="D663" s="192">
        <v>0</v>
      </c>
      <c r="E663" s="192">
        <v>745.13</v>
      </c>
      <c r="F663" s="71" t="str">
        <f t="shared" si="13"/>
        <v>-</v>
      </c>
    </row>
    <row r="664" spans="1:6" ht="12.75" customHeight="1" x14ac:dyDescent="0.25">
      <c r="A664" s="70" t="s">
        <v>1278</v>
      </c>
      <c r="B664" s="65" t="s">
        <v>1279</v>
      </c>
      <c r="C664" s="275" t="s">
        <v>1278</v>
      </c>
      <c r="D664" s="192">
        <v>4021.3</v>
      </c>
      <c r="E664" s="192">
        <v>5893.29</v>
      </c>
      <c r="F664" s="71">
        <f t="shared" si="13"/>
        <v>146.55186133837316</v>
      </c>
    </row>
    <row r="665" spans="1:6" ht="12.75" customHeight="1" x14ac:dyDescent="0.25">
      <c r="A665" s="70">
        <v>61451</v>
      </c>
      <c r="B665" s="65" t="s">
        <v>1280</v>
      </c>
      <c r="C665" s="275" t="s">
        <v>1281</v>
      </c>
      <c r="D665" s="192">
        <v>0</v>
      </c>
      <c r="E665" s="192">
        <v>0</v>
      </c>
      <c r="F665" s="71" t="str">
        <f t="shared" si="13"/>
        <v>-</v>
      </c>
    </row>
    <row r="666" spans="1:6" ht="12.75" customHeight="1" x14ac:dyDescent="0.25">
      <c r="A666" s="70" t="s">
        <v>1282</v>
      </c>
      <c r="B666" s="65" t="s">
        <v>1283</v>
      </c>
      <c r="C666" s="275" t="s">
        <v>1282</v>
      </c>
      <c r="D666" s="192">
        <v>0</v>
      </c>
      <c r="E666" s="192">
        <v>0</v>
      </c>
      <c r="F666" s="71" t="str">
        <f t="shared" si="13"/>
        <v>-</v>
      </c>
    </row>
    <row r="667" spans="1:6" ht="12.75" customHeight="1" x14ac:dyDescent="0.25">
      <c r="A667" s="70">
        <v>61453</v>
      </c>
      <c r="B667" s="65" t="s">
        <v>1284</v>
      </c>
      <c r="C667" s="275" t="s">
        <v>1285</v>
      </c>
      <c r="D667" s="192">
        <v>0</v>
      </c>
      <c r="E667" s="192">
        <v>0</v>
      </c>
      <c r="F667" s="71" t="str">
        <f t="shared" si="13"/>
        <v>-</v>
      </c>
    </row>
    <row r="668" spans="1:6" ht="12.75" customHeight="1" x14ac:dyDescent="0.25">
      <c r="A668" s="70" t="s">
        <v>1286</v>
      </c>
      <c r="B668" s="65" t="s">
        <v>1287</v>
      </c>
      <c r="C668" s="275" t="s">
        <v>1286</v>
      </c>
      <c r="D668" s="192">
        <v>0</v>
      </c>
      <c r="E668" s="192">
        <v>0</v>
      </c>
      <c r="F668" s="71" t="str">
        <f t="shared" si="13"/>
        <v>-</v>
      </c>
    </row>
    <row r="669" spans="1:6" ht="12.75" customHeight="1" x14ac:dyDescent="0.25">
      <c r="A669" s="63">
        <v>63311</v>
      </c>
      <c r="B669" s="64" t="s">
        <v>1288</v>
      </c>
      <c r="C669" s="247" t="s">
        <v>1289</v>
      </c>
      <c r="D669" s="194">
        <v>0</v>
      </c>
      <c r="E669" s="194">
        <v>0</v>
      </c>
      <c r="F669" s="45" t="str">
        <f t="shared" si="13"/>
        <v>-</v>
      </c>
    </row>
    <row r="670" spans="1:6" ht="12.75" customHeight="1" x14ac:dyDescent="0.25">
      <c r="A670" s="63">
        <v>63312</v>
      </c>
      <c r="B670" s="64" t="s">
        <v>1290</v>
      </c>
      <c r="C670" s="247" t="s">
        <v>1291</v>
      </c>
      <c r="D670" s="194">
        <v>0</v>
      </c>
      <c r="E670" s="194">
        <v>0</v>
      </c>
      <c r="F670" s="45" t="str">
        <f t="shared" si="13"/>
        <v>-</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250000</v>
      </c>
      <c r="E673" s="194">
        <v>44726.92</v>
      </c>
      <c r="F673" s="45">
        <f t="shared" si="13"/>
        <v>17.890767999999998</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5" t="s">
        <v>1305</v>
      </c>
      <c r="D677" s="192">
        <v>0</v>
      </c>
      <c r="E677" s="192">
        <v>0</v>
      </c>
      <c r="F677" s="71" t="str">
        <f t="shared" si="13"/>
        <v>-</v>
      </c>
    </row>
    <row r="678" spans="1:6" ht="12.75" customHeight="1" x14ac:dyDescent="0.25">
      <c r="A678" s="70">
        <v>63415</v>
      </c>
      <c r="B678" s="65" t="s">
        <v>1306</v>
      </c>
      <c r="C678" s="275" t="s">
        <v>1307</v>
      </c>
      <c r="D678" s="192">
        <v>0</v>
      </c>
      <c r="E678" s="192">
        <v>0</v>
      </c>
      <c r="F678" s="71" t="str">
        <f t="shared" si="13"/>
        <v>-</v>
      </c>
    </row>
    <row r="679" spans="1:6" ht="12" x14ac:dyDescent="0.25">
      <c r="A679" s="70">
        <v>63416</v>
      </c>
      <c r="B679" s="182" t="s">
        <v>1308</v>
      </c>
      <c r="C679" s="275" t="s">
        <v>1309</v>
      </c>
      <c r="D679" s="192">
        <v>0</v>
      </c>
      <c r="E679" s="192">
        <v>0</v>
      </c>
      <c r="F679" s="71" t="str">
        <f t="shared" si="13"/>
        <v>-</v>
      </c>
    </row>
    <row r="680" spans="1:6" ht="12.75" customHeight="1" x14ac:dyDescent="0.25">
      <c r="A680" s="70">
        <v>63424</v>
      </c>
      <c r="B680" s="65" t="s">
        <v>1310</v>
      </c>
      <c r="C680" s="275" t="s">
        <v>1311</v>
      </c>
      <c r="D680" s="192">
        <v>0</v>
      </c>
      <c r="E680" s="192">
        <v>0</v>
      </c>
      <c r="F680" s="71" t="str">
        <f t="shared" si="13"/>
        <v>-</v>
      </c>
    </row>
    <row r="681" spans="1:6" ht="12.75" customHeight="1" x14ac:dyDescent="0.25">
      <c r="A681" s="70">
        <v>63425</v>
      </c>
      <c r="B681" s="65" t="s">
        <v>1312</v>
      </c>
      <c r="C681" s="275" t="s">
        <v>1313</v>
      </c>
      <c r="D681" s="192">
        <v>0</v>
      </c>
      <c r="E681" s="192">
        <v>0</v>
      </c>
      <c r="F681" s="71" t="str">
        <f t="shared" si="13"/>
        <v>-</v>
      </c>
    </row>
    <row r="682" spans="1:6" ht="12" x14ac:dyDescent="0.25">
      <c r="A682" s="70">
        <v>63426</v>
      </c>
      <c r="B682" s="182" t="s">
        <v>1314</v>
      </c>
      <c r="C682" s="275" t="s">
        <v>1315</v>
      </c>
      <c r="D682" s="192">
        <v>0</v>
      </c>
      <c r="E682" s="192">
        <v>0</v>
      </c>
      <c r="F682" s="71" t="str">
        <f t="shared" si="13"/>
        <v>-</v>
      </c>
    </row>
    <row r="683" spans="1:6" ht="22.8" x14ac:dyDescent="0.25">
      <c r="A683" s="70">
        <v>63612</v>
      </c>
      <c r="B683" s="182" t="s">
        <v>1316</v>
      </c>
      <c r="C683" s="275" t="s">
        <v>1317</v>
      </c>
      <c r="D683" s="192">
        <v>0</v>
      </c>
      <c r="E683" s="192">
        <v>0</v>
      </c>
      <c r="F683" s="71" t="str">
        <f t="shared" si="13"/>
        <v>-</v>
      </c>
    </row>
    <row r="684" spans="1:6" ht="22.8" x14ac:dyDescent="0.25">
      <c r="A684" s="70">
        <v>63613</v>
      </c>
      <c r="B684" s="182" t="s">
        <v>1318</v>
      </c>
      <c r="C684" s="275"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7">
        <v>63711</v>
      </c>
      <c r="D687" s="194">
        <v>0</v>
      </c>
      <c r="E687" s="194">
        <v>0</v>
      </c>
      <c r="F687" s="45" t="str">
        <f t="shared" si="13"/>
        <v>-</v>
      </c>
    </row>
    <row r="688" spans="1:6" ht="12.75" customHeight="1" x14ac:dyDescent="0.25">
      <c r="A688" s="63">
        <v>63712</v>
      </c>
      <c r="B688" s="244" t="s">
        <v>1325</v>
      </c>
      <c r="C688" s="247">
        <v>63712</v>
      </c>
      <c r="D688" s="194">
        <v>0</v>
      </c>
      <c r="E688" s="194">
        <v>0</v>
      </c>
      <c r="F688" s="45" t="str">
        <f t="shared" si="13"/>
        <v>-</v>
      </c>
    </row>
    <row r="689" spans="1:6" ht="12.75" customHeight="1" x14ac:dyDescent="0.25">
      <c r="A689" s="63">
        <v>63713</v>
      </c>
      <c r="B689" s="244" t="s">
        <v>1326</v>
      </c>
      <c r="C689" s="247">
        <v>63713</v>
      </c>
      <c r="D689" s="194">
        <v>0</v>
      </c>
      <c r="E689" s="194">
        <v>0</v>
      </c>
      <c r="F689" s="45" t="str">
        <f t="shared" si="13"/>
        <v>-</v>
      </c>
    </row>
    <row r="690" spans="1:6" ht="12.75" customHeight="1" x14ac:dyDescent="0.25">
      <c r="A690" s="63">
        <v>63714</v>
      </c>
      <c r="B690" s="244" t="s">
        <v>1327</v>
      </c>
      <c r="C690" s="247">
        <v>63714</v>
      </c>
      <c r="D690" s="194">
        <v>0</v>
      </c>
      <c r="E690" s="194">
        <v>0</v>
      </c>
      <c r="F690" s="45" t="str">
        <f t="shared" si="13"/>
        <v>-</v>
      </c>
    </row>
    <row r="691" spans="1:6" ht="12.75" customHeight="1" x14ac:dyDescent="0.25">
      <c r="A691" s="63">
        <v>63715</v>
      </c>
      <c r="B691" s="244" t="s">
        <v>1328</v>
      </c>
      <c r="C691" s="247">
        <v>63715</v>
      </c>
      <c r="D691" s="194">
        <v>0</v>
      </c>
      <c r="E691" s="194">
        <v>0</v>
      </c>
      <c r="F691" s="45" t="str">
        <f t="shared" si="13"/>
        <v>-</v>
      </c>
    </row>
    <row r="692" spans="1:6" ht="22.8" x14ac:dyDescent="0.25">
      <c r="A692" s="70">
        <v>63716</v>
      </c>
      <c r="B692" s="182" t="s">
        <v>1329</v>
      </c>
      <c r="C692" s="275">
        <v>63716</v>
      </c>
      <c r="D692" s="192">
        <v>0</v>
      </c>
      <c r="E692" s="192">
        <v>0</v>
      </c>
      <c r="F692" s="71" t="str">
        <f t="shared" si="13"/>
        <v>-</v>
      </c>
    </row>
    <row r="693" spans="1:6" ht="12" x14ac:dyDescent="0.25">
      <c r="A693" s="70">
        <v>63717</v>
      </c>
      <c r="B693" s="182" t="s">
        <v>1330</v>
      </c>
      <c r="C693" s="275">
        <v>63717</v>
      </c>
      <c r="D693" s="192">
        <v>0</v>
      </c>
      <c r="E693" s="192">
        <v>0</v>
      </c>
      <c r="F693" s="71" t="str">
        <f t="shared" si="13"/>
        <v>-</v>
      </c>
    </row>
    <row r="694" spans="1:6" ht="22.8" x14ac:dyDescent="0.25">
      <c r="A694" s="70">
        <v>63721</v>
      </c>
      <c r="B694" s="182" t="s">
        <v>1331</v>
      </c>
      <c r="C694" s="275">
        <v>63721</v>
      </c>
      <c r="D694" s="192">
        <v>0</v>
      </c>
      <c r="E694" s="192">
        <v>0</v>
      </c>
      <c r="F694" s="71" t="str">
        <f t="shared" si="13"/>
        <v>-</v>
      </c>
    </row>
    <row r="695" spans="1:6" ht="22.8" x14ac:dyDescent="0.25">
      <c r="A695" s="70">
        <v>63722</v>
      </c>
      <c r="B695" s="182" t="s">
        <v>1332</v>
      </c>
      <c r="C695" s="275">
        <v>63722</v>
      </c>
      <c r="D695" s="192">
        <v>0</v>
      </c>
      <c r="E695" s="192">
        <v>0</v>
      </c>
      <c r="F695" s="71" t="str">
        <f t="shared" si="13"/>
        <v>-</v>
      </c>
    </row>
    <row r="696" spans="1:6" ht="12.75" customHeight="1" x14ac:dyDescent="0.25">
      <c r="A696" s="70">
        <v>63723</v>
      </c>
      <c r="B696" s="182" t="s">
        <v>1333</v>
      </c>
      <c r="C696" s="275">
        <v>63723</v>
      </c>
      <c r="D696" s="192">
        <v>0</v>
      </c>
      <c r="E696" s="192">
        <v>0</v>
      </c>
      <c r="F696" s="71" t="str">
        <f t="shared" si="13"/>
        <v>-</v>
      </c>
    </row>
    <row r="697" spans="1:6" ht="12.75" customHeight="1" x14ac:dyDescent="0.25">
      <c r="A697" s="70">
        <v>63724</v>
      </c>
      <c r="B697" s="182" t="s">
        <v>1334</v>
      </c>
      <c r="C697" s="275">
        <v>63724</v>
      </c>
      <c r="D697" s="192">
        <v>0</v>
      </c>
      <c r="E697" s="192">
        <v>0</v>
      </c>
      <c r="F697" s="71" t="str">
        <f t="shared" si="13"/>
        <v>-</v>
      </c>
    </row>
    <row r="698" spans="1:6" ht="12.75" customHeight="1" x14ac:dyDescent="0.25">
      <c r="A698" s="70">
        <v>63725</v>
      </c>
      <c r="B698" s="182" t="s">
        <v>1335</v>
      </c>
      <c r="C698" s="275">
        <v>63725</v>
      </c>
      <c r="D698" s="192">
        <v>0</v>
      </c>
      <c r="E698" s="192">
        <v>0</v>
      </c>
      <c r="F698" s="71" t="str">
        <f t="shared" si="13"/>
        <v>-</v>
      </c>
    </row>
    <row r="699" spans="1:6" ht="12.75" customHeight="1" x14ac:dyDescent="0.25">
      <c r="A699" s="70">
        <v>63726</v>
      </c>
      <c r="B699" s="182" t="s">
        <v>1336</v>
      </c>
      <c r="C699" s="275">
        <v>63726</v>
      </c>
      <c r="D699" s="192">
        <v>0</v>
      </c>
      <c r="E699" s="192">
        <v>0</v>
      </c>
      <c r="F699" s="71" t="str">
        <f t="shared" si="13"/>
        <v>-</v>
      </c>
    </row>
    <row r="700" spans="1:6" ht="22.8" x14ac:dyDescent="0.25">
      <c r="A700" s="70">
        <v>63727</v>
      </c>
      <c r="B700" s="182" t="s">
        <v>1337</v>
      </c>
      <c r="C700" s="275">
        <v>63727</v>
      </c>
      <c r="D700" s="192">
        <v>0</v>
      </c>
      <c r="E700" s="192">
        <v>0</v>
      </c>
      <c r="F700" s="71" t="str">
        <f t="shared" si="13"/>
        <v>-</v>
      </c>
    </row>
    <row r="701" spans="1:6" ht="22.8" x14ac:dyDescent="0.25">
      <c r="A701" s="70">
        <v>63728</v>
      </c>
      <c r="B701" s="182" t="s">
        <v>1338</v>
      </c>
      <c r="C701" s="275">
        <v>63728</v>
      </c>
      <c r="D701" s="192">
        <v>0</v>
      </c>
      <c r="E701" s="192">
        <v>0</v>
      </c>
      <c r="F701" s="71" t="str">
        <f t="shared" si="13"/>
        <v>-</v>
      </c>
    </row>
    <row r="702" spans="1:6" ht="12.75" customHeight="1" x14ac:dyDescent="0.25">
      <c r="A702" s="70">
        <v>63811</v>
      </c>
      <c r="B702" s="182" t="s">
        <v>1339</v>
      </c>
      <c r="C702" s="275" t="s">
        <v>1340</v>
      </c>
      <c r="D702" s="192">
        <v>0</v>
      </c>
      <c r="E702" s="192">
        <v>0</v>
      </c>
      <c r="F702" s="71" t="str">
        <f t="shared" si="13"/>
        <v>-</v>
      </c>
    </row>
    <row r="703" spans="1:6" ht="12.75" customHeight="1" x14ac:dyDescent="0.25">
      <c r="A703" s="70">
        <v>63812</v>
      </c>
      <c r="B703" s="182" t="s">
        <v>1341</v>
      </c>
      <c r="C703" s="275" t="s">
        <v>1342</v>
      </c>
      <c r="D703" s="192">
        <v>0</v>
      </c>
      <c r="E703" s="192">
        <v>0</v>
      </c>
      <c r="F703" s="71" t="str">
        <f t="shared" si="13"/>
        <v>-</v>
      </c>
    </row>
    <row r="704" spans="1:6" ht="22.8" x14ac:dyDescent="0.25">
      <c r="A704" s="70" t="s">
        <v>1343</v>
      </c>
      <c r="B704" s="182" t="s">
        <v>1344</v>
      </c>
      <c r="C704" s="275" t="s">
        <v>1343</v>
      </c>
      <c r="D704" s="192">
        <v>0</v>
      </c>
      <c r="E704" s="192">
        <v>0</v>
      </c>
      <c r="F704" s="71" t="str">
        <f t="shared" si="13"/>
        <v>-</v>
      </c>
    </row>
    <row r="705" spans="1:6" ht="12" x14ac:dyDescent="0.25">
      <c r="A705" s="70" t="s">
        <v>1345</v>
      </c>
      <c r="B705" s="182" t="s">
        <v>1346</v>
      </c>
      <c r="C705" s="275" t="s">
        <v>1345</v>
      </c>
      <c r="D705" s="192">
        <v>0</v>
      </c>
      <c r="E705" s="192">
        <v>0</v>
      </c>
      <c r="F705" s="71" t="str">
        <f t="shared" si="13"/>
        <v>-</v>
      </c>
    </row>
    <row r="706" spans="1:6" ht="12.75" customHeight="1" x14ac:dyDescent="0.25">
      <c r="A706" s="70">
        <v>63821</v>
      </c>
      <c r="B706" s="182" t="s">
        <v>1347</v>
      </c>
      <c r="C706" s="275" t="s">
        <v>1348</v>
      </c>
      <c r="D706" s="192">
        <v>0</v>
      </c>
      <c r="E706" s="192">
        <v>271789.53999999998</v>
      </c>
      <c r="F706" s="71" t="str">
        <f t="shared" si="13"/>
        <v>-</v>
      </c>
    </row>
    <row r="707" spans="1:6" ht="12.75" customHeight="1" x14ac:dyDescent="0.25">
      <c r="A707" s="70">
        <v>63822</v>
      </c>
      <c r="B707" s="182" t="s">
        <v>1349</v>
      </c>
      <c r="C707" s="275" t="s">
        <v>1350</v>
      </c>
      <c r="D707" s="192">
        <v>0</v>
      </c>
      <c r="E707" s="192">
        <v>0</v>
      </c>
      <c r="F707" s="71" t="str">
        <f t="shared" si="13"/>
        <v>-</v>
      </c>
    </row>
    <row r="708" spans="1:6" ht="22.8" x14ac:dyDescent="0.25">
      <c r="A708" s="70" t="s">
        <v>1351</v>
      </c>
      <c r="B708" s="182" t="s">
        <v>1352</v>
      </c>
      <c r="C708" s="275" t="s">
        <v>1351</v>
      </c>
      <c r="D708" s="192">
        <v>0</v>
      </c>
      <c r="E708" s="192">
        <v>0</v>
      </c>
      <c r="F708" s="71" t="str">
        <f t="shared" si="13"/>
        <v>-</v>
      </c>
    </row>
    <row r="709" spans="1:6" ht="22.8" x14ac:dyDescent="0.25">
      <c r="A709" s="70" t="s">
        <v>1353</v>
      </c>
      <c r="B709" s="182" t="s">
        <v>1354</v>
      </c>
      <c r="C709" s="275" t="s">
        <v>1353</v>
      </c>
      <c r="D709" s="192">
        <v>0</v>
      </c>
      <c r="E709" s="192">
        <v>0</v>
      </c>
      <c r="F709" s="71" t="str">
        <f t="shared" si="13"/>
        <v>-</v>
      </c>
    </row>
    <row r="710" spans="1:6" ht="12.75" customHeight="1" x14ac:dyDescent="0.25">
      <c r="A710" s="70">
        <v>64191</v>
      </c>
      <c r="B710" s="65" t="s">
        <v>1355</v>
      </c>
      <c r="C710" s="275" t="s">
        <v>1356</v>
      </c>
      <c r="D710" s="192">
        <v>0</v>
      </c>
      <c r="E710" s="192">
        <v>0</v>
      </c>
      <c r="F710" s="71" t="str">
        <f t="shared" si="13"/>
        <v>-</v>
      </c>
    </row>
    <row r="711" spans="1:6" ht="12.75" customHeight="1" x14ac:dyDescent="0.25">
      <c r="A711" s="70" t="s">
        <v>1357</v>
      </c>
      <c r="B711" s="65" t="s">
        <v>1358</v>
      </c>
      <c r="C711" s="275" t="s">
        <v>1357</v>
      </c>
      <c r="D711" s="192">
        <v>0</v>
      </c>
      <c r="E711" s="192">
        <v>0</v>
      </c>
      <c r="F711" s="71" t="str">
        <f t="shared" si="13"/>
        <v>-</v>
      </c>
    </row>
    <row r="712" spans="1:6" ht="12.75" customHeight="1" x14ac:dyDescent="0.25">
      <c r="A712" s="70" t="s">
        <v>1359</v>
      </c>
      <c r="B712" s="65" t="s">
        <v>1360</v>
      </c>
      <c r="C712" s="275" t="s">
        <v>1359</v>
      </c>
      <c r="D712" s="192">
        <v>0</v>
      </c>
      <c r="E712" s="192">
        <v>0</v>
      </c>
      <c r="F712" s="71" t="str">
        <f t="shared" si="13"/>
        <v>-</v>
      </c>
    </row>
    <row r="713" spans="1:6" ht="22.8" x14ac:dyDescent="0.25">
      <c r="A713" s="70" t="s">
        <v>1361</v>
      </c>
      <c r="B713" s="65" t="s">
        <v>1362</v>
      </c>
      <c r="C713" s="275" t="s">
        <v>1361</v>
      </c>
      <c r="D713" s="192">
        <v>0</v>
      </c>
      <c r="E713" s="192">
        <v>0</v>
      </c>
      <c r="F713" s="71" t="str">
        <f t="shared" si="13"/>
        <v>-</v>
      </c>
    </row>
    <row r="714" spans="1:6" ht="12" x14ac:dyDescent="0.25">
      <c r="A714" s="70" t="s">
        <v>1363</v>
      </c>
      <c r="B714" s="65" t="s">
        <v>1364</v>
      </c>
      <c r="C714" s="275" t="s">
        <v>1363</v>
      </c>
      <c r="D714" s="192">
        <v>0</v>
      </c>
      <c r="E714" s="192">
        <v>0</v>
      </c>
      <c r="F714" s="71" t="str">
        <f t="shared" si="13"/>
        <v>-</v>
      </c>
    </row>
    <row r="715" spans="1:6" ht="12.75" customHeight="1" x14ac:dyDescent="0.25">
      <c r="A715" s="70">
        <v>64371</v>
      </c>
      <c r="B715" s="65" t="s">
        <v>1365</v>
      </c>
      <c r="C715" s="275" t="s">
        <v>1366</v>
      </c>
      <c r="D715" s="192">
        <v>0</v>
      </c>
      <c r="E715" s="192">
        <v>0</v>
      </c>
      <c r="F715" s="71" t="str">
        <f t="shared" si="13"/>
        <v>-</v>
      </c>
    </row>
    <row r="716" spans="1:6" ht="12.75" customHeight="1" x14ac:dyDescent="0.25">
      <c r="A716" s="70">
        <v>64372</v>
      </c>
      <c r="B716" s="65" t="s">
        <v>1367</v>
      </c>
      <c r="C716" s="275" t="s">
        <v>1368</v>
      </c>
      <c r="D716" s="192">
        <v>0</v>
      </c>
      <c r="E716" s="192">
        <v>0</v>
      </c>
      <c r="F716" s="71" t="str">
        <f t="shared" si="13"/>
        <v>-</v>
      </c>
    </row>
    <row r="717" spans="1:6" ht="12.75" customHeight="1" x14ac:dyDescent="0.25">
      <c r="A717" s="70">
        <v>64373</v>
      </c>
      <c r="B717" s="65" t="s">
        <v>1369</v>
      </c>
      <c r="C717" s="275"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5" t="s">
        <v>1374</v>
      </c>
      <c r="D719" s="192">
        <v>0</v>
      </c>
      <c r="E719" s="192">
        <v>0</v>
      </c>
      <c r="F719" s="71" t="str">
        <f t="shared" si="14"/>
        <v>-</v>
      </c>
    </row>
    <row r="720" spans="1:6" ht="22.8" x14ac:dyDescent="0.25">
      <c r="A720" s="70">
        <v>64376</v>
      </c>
      <c r="B720" s="182" t="s">
        <v>1375</v>
      </c>
      <c r="C720" s="275" t="s">
        <v>1376</v>
      </c>
      <c r="D720" s="192">
        <v>0</v>
      </c>
      <c r="E720" s="192">
        <v>0</v>
      </c>
      <c r="F720" s="71" t="str">
        <f t="shared" si="14"/>
        <v>-</v>
      </c>
    </row>
    <row r="721" spans="1:6" ht="12" x14ac:dyDescent="0.25">
      <c r="A721" s="70">
        <v>64377</v>
      </c>
      <c r="B721" s="65" t="s">
        <v>1377</v>
      </c>
      <c r="C721" s="275" t="s">
        <v>1378</v>
      </c>
      <c r="D721" s="192">
        <v>0</v>
      </c>
      <c r="E721" s="192">
        <v>0</v>
      </c>
      <c r="F721" s="71" t="str">
        <f t="shared" si="14"/>
        <v>-</v>
      </c>
    </row>
    <row r="722" spans="1:6" ht="12" x14ac:dyDescent="0.25">
      <c r="A722" s="70" t="s">
        <v>1379</v>
      </c>
      <c r="B722" s="65" t="s">
        <v>1380</v>
      </c>
      <c r="C722" s="275" t="s">
        <v>1379</v>
      </c>
      <c r="D722" s="192">
        <v>0</v>
      </c>
      <c r="E722" s="192">
        <v>0</v>
      </c>
      <c r="F722" s="71" t="str">
        <f t="shared" si="14"/>
        <v>-</v>
      </c>
    </row>
    <row r="723" spans="1:6" ht="12" x14ac:dyDescent="0.25">
      <c r="A723" s="70" t="s">
        <v>1381</v>
      </c>
      <c r="B723" s="65" t="s">
        <v>1382</v>
      </c>
      <c r="C723" s="275" t="s">
        <v>1381</v>
      </c>
      <c r="D723" s="192">
        <v>0</v>
      </c>
      <c r="E723" s="192">
        <v>0</v>
      </c>
      <c r="F723" s="71" t="str">
        <f t="shared" si="14"/>
        <v>-</v>
      </c>
    </row>
    <row r="724" spans="1:6" ht="12.75" customHeight="1" x14ac:dyDescent="0.25">
      <c r="A724" s="70">
        <v>65264</v>
      </c>
      <c r="B724" s="65" t="s">
        <v>1383</v>
      </c>
      <c r="C724" s="275" t="s">
        <v>1384</v>
      </c>
      <c r="D724" s="192">
        <v>0</v>
      </c>
      <c r="E724" s="192">
        <v>0</v>
      </c>
      <c r="F724" s="71" t="str">
        <f t="shared" si="14"/>
        <v>-</v>
      </c>
    </row>
    <row r="725" spans="1:6" ht="12.75" customHeight="1" x14ac:dyDescent="0.25">
      <c r="A725" s="70">
        <v>65265</v>
      </c>
      <c r="B725" s="65" t="s">
        <v>1385</v>
      </c>
      <c r="C725" s="275" t="s">
        <v>1386</v>
      </c>
      <c r="D725" s="192">
        <v>0</v>
      </c>
      <c r="E725" s="192">
        <v>0</v>
      </c>
      <c r="F725" s="71" t="str">
        <f t="shared" si="14"/>
        <v>-</v>
      </c>
    </row>
    <row r="726" spans="1:6" ht="12.75" customHeight="1" x14ac:dyDescent="0.25">
      <c r="A726" s="70" t="s">
        <v>1387</v>
      </c>
      <c r="B726" s="65" t="s">
        <v>1388</v>
      </c>
      <c r="C726" s="275" t="s">
        <v>1387</v>
      </c>
      <c r="D726" s="192">
        <v>0</v>
      </c>
      <c r="E726" s="192">
        <v>0</v>
      </c>
      <c r="F726" s="71" t="str">
        <f t="shared" si="14"/>
        <v>-</v>
      </c>
    </row>
    <row r="727" spans="1:6" ht="22.8" x14ac:dyDescent="0.25">
      <c r="A727" s="70">
        <v>66341</v>
      </c>
      <c r="B727" s="65" t="s">
        <v>1389</v>
      </c>
      <c r="C727" s="275">
        <v>66341</v>
      </c>
      <c r="D727" s="192">
        <v>0</v>
      </c>
      <c r="E727" s="192">
        <v>0</v>
      </c>
      <c r="F727" s="71" t="str">
        <f t="shared" si="14"/>
        <v>-</v>
      </c>
    </row>
    <row r="728" spans="1:6" ht="22.8" x14ac:dyDescent="0.25">
      <c r="A728" s="70">
        <v>66342</v>
      </c>
      <c r="B728" s="65" t="s">
        <v>1390</v>
      </c>
      <c r="C728" s="275">
        <v>66342</v>
      </c>
      <c r="D728" s="192">
        <v>0</v>
      </c>
      <c r="E728" s="192">
        <v>0</v>
      </c>
      <c r="F728" s="71" t="str">
        <f t="shared" si="14"/>
        <v>-</v>
      </c>
    </row>
    <row r="729" spans="1:6" ht="12" x14ac:dyDescent="0.25">
      <c r="A729" s="70">
        <v>66343</v>
      </c>
      <c r="B729" s="65" t="s">
        <v>1391</v>
      </c>
      <c r="C729" s="275">
        <v>66343</v>
      </c>
      <c r="D729" s="192">
        <v>0</v>
      </c>
      <c r="E729" s="192">
        <v>0</v>
      </c>
      <c r="F729" s="71" t="str">
        <f t="shared" si="14"/>
        <v>-</v>
      </c>
    </row>
    <row r="730" spans="1:6" ht="22.8" x14ac:dyDescent="0.25">
      <c r="A730" s="70">
        <v>66344</v>
      </c>
      <c r="B730" s="65" t="s">
        <v>1392</v>
      </c>
      <c r="C730" s="275">
        <v>66344</v>
      </c>
      <c r="D730" s="192">
        <v>0</v>
      </c>
      <c r="E730" s="192">
        <v>0</v>
      </c>
      <c r="F730" s="71" t="str">
        <f t="shared" si="14"/>
        <v>-</v>
      </c>
    </row>
    <row r="731" spans="1:6" ht="12" x14ac:dyDescent="0.25">
      <c r="A731" s="70">
        <v>66345</v>
      </c>
      <c r="B731" s="65" t="s">
        <v>1393</v>
      </c>
      <c r="C731" s="275">
        <v>66345</v>
      </c>
      <c r="D731" s="192">
        <v>0</v>
      </c>
      <c r="E731" s="192">
        <v>0</v>
      </c>
      <c r="F731" s="71" t="str">
        <f t="shared" si="14"/>
        <v>-</v>
      </c>
    </row>
    <row r="732" spans="1:6" ht="12.75" customHeight="1" x14ac:dyDescent="0.25">
      <c r="A732" s="70">
        <v>31214</v>
      </c>
      <c r="B732" s="65" t="s">
        <v>1394</v>
      </c>
      <c r="C732" s="275" t="s">
        <v>1395</v>
      </c>
      <c r="D732" s="192">
        <v>0</v>
      </c>
      <c r="E732" s="192">
        <v>0</v>
      </c>
      <c r="F732" s="71" t="str">
        <f t="shared" si="14"/>
        <v>-</v>
      </c>
    </row>
    <row r="733" spans="1:6" ht="12.75" customHeight="1" x14ac:dyDescent="0.25">
      <c r="A733" s="70">
        <v>31215</v>
      </c>
      <c r="B733" s="65" t="s">
        <v>1396</v>
      </c>
      <c r="C733" s="275" t="s">
        <v>1397</v>
      </c>
      <c r="D733" s="192">
        <v>0</v>
      </c>
      <c r="E733" s="192">
        <v>0</v>
      </c>
      <c r="F733" s="71" t="str">
        <f t="shared" si="14"/>
        <v>-</v>
      </c>
    </row>
    <row r="734" spans="1:6" ht="12.75" customHeight="1" x14ac:dyDescent="0.25">
      <c r="A734" s="70">
        <v>32121</v>
      </c>
      <c r="B734" s="65" t="s">
        <v>1398</v>
      </c>
      <c r="C734" s="275" t="s">
        <v>1399</v>
      </c>
      <c r="D734" s="192">
        <v>1517.25</v>
      </c>
      <c r="E734" s="192">
        <v>1472.25</v>
      </c>
      <c r="F734" s="71">
        <f t="shared" si="14"/>
        <v>97.034107760751368</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0</v>
      </c>
      <c r="E736" s="194">
        <v>1000</v>
      </c>
      <c r="F736" s="45" t="str">
        <f t="shared" si="14"/>
        <v>-</v>
      </c>
    </row>
    <row r="737" spans="1:6" ht="12.75" customHeight="1" x14ac:dyDescent="0.25">
      <c r="A737" s="63" t="s">
        <v>1404</v>
      </c>
      <c r="B737" s="64" t="s">
        <v>1405</v>
      </c>
      <c r="C737" s="247" t="s">
        <v>1404</v>
      </c>
      <c r="D737" s="194">
        <v>0</v>
      </c>
      <c r="E737" s="194">
        <v>0</v>
      </c>
      <c r="F737" s="45" t="str">
        <f t="shared" si="14"/>
        <v>-</v>
      </c>
    </row>
    <row r="738" spans="1:6" ht="12.75" customHeight="1" x14ac:dyDescent="0.25">
      <c r="A738" s="63" t="s">
        <v>1406</v>
      </c>
      <c r="B738" s="64" t="s">
        <v>1407</v>
      </c>
      <c r="C738" s="247" t="s">
        <v>1406</v>
      </c>
      <c r="D738" s="194">
        <v>0</v>
      </c>
      <c r="E738" s="194">
        <v>1908.24</v>
      </c>
      <c r="F738" s="45" t="str">
        <f t="shared" si="14"/>
        <v>-</v>
      </c>
    </row>
    <row r="739" spans="1:6" ht="12.75" customHeight="1" x14ac:dyDescent="0.25">
      <c r="A739" s="70" t="s">
        <v>1408</v>
      </c>
      <c r="B739" s="65" t="s">
        <v>1409</v>
      </c>
      <c r="C739" s="275" t="s">
        <v>1408</v>
      </c>
      <c r="D739" s="192">
        <v>0</v>
      </c>
      <c r="E739" s="192">
        <v>0</v>
      </c>
      <c r="F739" s="71" t="str">
        <f t="shared" si="14"/>
        <v>-</v>
      </c>
    </row>
    <row r="740" spans="1:6" ht="12.75" customHeight="1" x14ac:dyDescent="0.25">
      <c r="A740" s="70" t="s">
        <v>1410</v>
      </c>
      <c r="B740" s="65" t="s">
        <v>1411</v>
      </c>
      <c r="C740" s="275" t="s">
        <v>1410</v>
      </c>
      <c r="D740" s="192">
        <v>0</v>
      </c>
      <c r="E740" s="192">
        <v>0</v>
      </c>
      <c r="F740" s="71" t="str">
        <f t="shared" si="14"/>
        <v>-</v>
      </c>
    </row>
    <row r="741" spans="1:6" ht="12.75" customHeight="1" x14ac:dyDescent="0.25">
      <c r="A741" s="70">
        <v>32911</v>
      </c>
      <c r="B741" s="65" t="s">
        <v>1412</v>
      </c>
      <c r="C741" s="275" t="s">
        <v>1413</v>
      </c>
      <c r="D741" s="192">
        <v>0</v>
      </c>
      <c r="E741" s="192">
        <v>0</v>
      </c>
      <c r="F741" s="71" t="str">
        <f t="shared" si="14"/>
        <v>-</v>
      </c>
    </row>
    <row r="742" spans="1:6" ht="12.75" customHeight="1" x14ac:dyDescent="0.25">
      <c r="A742" s="70" t="s">
        <v>1414</v>
      </c>
      <c r="B742" s="65" t="s">
        <v>1415</v>
      </c>
      <c r="C742" s="275" t="s">
        <v>1414</v>
      </c>
      <c r="D742" s="192">
        <v>0</v>
      </c>
      <c r="E742" s="192">
        <v>0</v>
      </c>
      <c r="F742" s="71" t="str">
        <f t="shared" si="14"/>
        <v>-</v>
      </c>
    </row>
    <row r="743" spans="1:6" ht="12.75" customHeight="1" x14ac:dyDescent="0.25">
      <c r="A743" s="70" t="s">
        <v>1416</v>
      </c>
      <c r="B743" s="65" t="s">
        <v>1417</v>
      </c>
      <c r="C743" s="275" t="s">
        <v>1416</v>
      </c>
      <c r="D743" s="192">
        <v>346.7</v>
      </c>
      <c r="E743" s="192">
        <v>180.8</v>
      </c>
      <c r="F743" s="71">
        <f t="shared" si="14"/>
        <v>52.148831843092012</v>
      </c>
    </row>
    <row r="744" spans="1:6" ht="12.75" customHeight="1" x14ac:dyDescent="0.25">
      <c r="A744" s="70" t="s">
        <v>1418</v>
      </c>
      <c r="B744" s="65" t="s">
        <v>1419</v>
      </c>
      <c r="C744" s="275" t="s">
        <v>1418</v>
      </c>
      <c r="D744" s="192">
        <v>0</v>
      </c>
      <c r="E744" s="192">
        <v>0</v>
      </c>
      <c r="F744" s="71" t="str">
        <f t="shared" si="14"/>
        <v>-</v>
      </c>
    </row>
    <row r="745" spans="1:6" ht="12.75" customHeight="1" x14ac:dyDescent="0.25">
      <c r="A745" s="70">
        <v>34111</v>
      </c>
      <c r="B745" s="65" t="s">
        <v>1420</v>
      </c>
      <c r="C745" s="275" t="s">
        <v>1421</v>
      </c>
      <c r="D745" s="192">
        <v>0</v>
      </c>
      <c r="E745" s="192">
        <v>0</v>
      </c>
      <c r="F745" s="71" t="str">
        <f t="shared" si="14"/>
        <v>-</v>
      </c>
    </row>
    <row r="746" spans="1:6" ht="12.75" customHeight="1" x14ac:dyDescent="0.25">
      <c r="A746" s="70">
        <v>34112</v>
      </c>
      <c r="B746" s="65" t="s">
        <v>1422</v>
      </c>
      <c r="C746" s="275" t="s">
        <v>1423</v>
      </c>
      <c r="D746" s="192">
        <v>0</v>
      </c>
      <c r="E746" s="192">
        <v>0</v>
      </c>
      <c r="F746" s="71" t="str">
        <f t="shared" si="14"/>
        <v>-</v>
      </c>
    </row>
    <row r="747" spans="1:6" ht="12.75" customHeight="1" x14ac:dyDescent="0.25">
      <c r="A747" s="70">
        <v>34121</v>
      </c>
      <c r="B747" s="65" t="s">
        <v>1424</v>
      </c>
      <c r="C747" s="275" t="s">
        <v>1425</v>
      </c>
      <c r="D747" s="192">
        <v>0</v>
      </c>
      <c r="E747" s="192">
        <v>0</v>
      </c>
      <c r="F747" s="71" t="str">
        <f t="shared" si="14"/>
        <v>-</v>
      </c>
    </row>
    <row r="748" spans="1:6" ht="12.75" customHeight="1" x14ac:dyDescent="0.25">
      <c r="A748" s="70">
        <v>34122</v>
      </c>
      <c r="B748" s="65" t="s">
        <v>1426</v>
      </c>
      <c r="C748" s="275" t="s">
        <v>1427</v>
      </c>
      <c r="D748" s="192">
        <v>0</v>
      </c>
      <c r="E748" s="192">
        <v>0</v>
      </c>
      <c r="F748" s="71" t="str">
        <f t="shared" si="14"/>
        <v>-</v>
      </c>
    </row>
    <row r="749" spans="1:6" ht="12.75" customHeight="1" x14ac:dyDescent="0.25">
      <c r="A749" s="70">
        <v>34131</v>
      </c>
      <c r="B749" s="65" t="s">
        <v>1428</v>
      </c>
      <c r="C749" s="275" t="s">
        <v>1429</v>
      </c>
      <c r="D749" s="192">
        <v>0</v>
      </c>
      <c r="E749" s="192">
        <v>0</v>
      </c>
      <c r="F749" s="71" t="str">
        <f t="shared" si="14"/>
        <v>-</v>
      </c>
    </row>
    <row r="750" spans="1:6" ht="12.75" customHeight="1" x14ac:dyDescent="0.25">
      <c r="A750" s="70">
        <v>34132</v>
      </c>
      <c r="B750" s="65" t="s">
        <v>1430</v>
      </c>
      <c r="C750" s="275" t="s">
        <v>1431</v>
      </c>
      <c r="D750" s="192">
        <v>0</v>
      </c>
      <c r="E750" s="192">
        <v>0</v>
      </c>
      <c r="F750" s="71" t="str">
        <f t="shared" si="14"/>
        <v>-</v>
      </c>
    </row>
    <row r="751" spans="1:6" ht="12.75" customHeight="1" x14ac:dyDescent="0.25">
      <c r="A751" s="70">
        <v>34191</v>
      </c>
      <c r="B751" s="65" t="s">
        <v>1432</v>
      </c>
      <c r="C751" s="275" t="s">
        <v>1433</v>
      </c>
      <c r="D751" s="192">
        <v>0</v>
      </c>
      <c r="E751" s="192">
        <v>0</v>
      </c>
      <c r="F751" s="71" t="str">
        <f t="shared" si="14"/>
        <v>-</v>
      </c>
    </row>
    <row r="752" spans="1:6" ht="12.75" customHeight="1" x14ac:dyDescent="0.25">
      <c r="A752" s="70">
        <v>34192</v>
      </c>
      <c r="B752" s="65" t="s">
        <v>1434</v>
      </c>
      <c r="C752" s="275" t="s">
        <v>1435</v>
      </c>
      <c r="D752" s="192">
        <v>0</v>
      </c>
      <c r="E752" s="192">
        <v>0</v>
      </c>
      <c r="F752" s="71" t="str">
        <f t="shared" si="14"/>
        <v>-</v>
      </c>
    </row>
    <row r="753" spans="1:6" ht="12.75" customHeight="1" x14ac:dyDescent="0.25">
      <c r="A753" s="70">
        <v>34213</v>
      </c>
      <c r="B753" s="65" t="s">
        <v>1436</v>
      </c>
      <c r="C753" s="275"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938.51</v>
      </c>
      <c r="E760" s="194">
        <v>1952.78</v>
      </c>
      <c r="F760" s="45">
        <f t="shared" si="14"/>
        <v>208.07237003335075</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0</v>
      </c>
      <c r="E762" s="194">
        <v>0</v>
      </c>
      <c r="F762" s="45" t="str">
        <f t="shared" si="14"/>
        <v>-</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5" t="s">
        <v>1471</v>
      </c>
      <c r="D770" s="192">
        <v>0</v>
      </c>
      <c r="E770" s="192">
        <v>0</v>
      </c>
      <c r="F770" s="71" t="str">
        <f t="shared" si="14"/>
        <v>-</v>
      </c>
    </row>
    <row r="771" spans="1:6" ht="12.75" customHeight="1" x14ac:dyDescent="0.25">
      <c r="A771" s="70">
        <v>34283</v>
      </c>
      <c r="B771" s="65" t="s">
        <v>1472</v>
      </c>
      <c r="C771" s="275" t="s">
        <v>1473</v>
      </c>
      <c r="D771" s="192">
        <v>0</v>
      </c>
      <c r="E771" s="192">
        <v>0</v>
      </c>
      <c r="F771" s="71" t="str">
        <f t="shared" si="14"/>
        <v>-</v>
      </c>
    </row>
    <row r="772" spans="1:6" ht="12.75" customHeight="1" x14ac:dyDescent="0.25">
      <c r="A772" s="70">
        <v>34284</v>
      </c>
      <c r="B772" s="65" t="s">
        <v>1474</v>
      </c>
      <c r="C772" s="275" t="s">
        <v>1475</v>
      </c>
      <c r="D772" s="192">
        <v>0</v>
      </c>
      <c r="E772" s="192">
        <v>0</v>
      </c>
      <c r="F772" s="71" t="str">
        <f t="shared" si="14"/>
        <v>-</v>
      </c>
    </row>
    <row r="773" spans="1:6" ht="12.75" customHeight="1" x14ac:dyDescent="0.25">
      <c r="A773" s="70">
        <v>34285</v>
      </c>
      <c r="B773" s="65" t="s">
        <v>1476</v>
      </c>
      <c r="C773" s="275" t="s">
        <v>1477</v>
      </c>
      <c r="D773" s="192">
        <v>0</v>
      </c>
      <c r="E773" s="192">
        <v>0</v>
      </c>
      <c r="F773" s="71" t="str">
        <f t="shared" si="14"/>
        <v>-</v>
      </c>
    </row>
    <row r="774" spans="1:6" ht="22.8" x14ac:dyDescent="0.25">
      <c r="A774" s="70">
        <v>34286</v>
      </c>
      <c r="B774" s="182" t="s">
        <v>1478</v>
      </c>
      <c r="C774" s="275" t="s">
        <v>1479</v>
      </c>
      <c r="D774" s="192">
        <v>0</v>
      </c>
      <c r="E774" s="192">
        <v>0</v>
      </c>
      <c r="F774" s="71" t="str">
        <f t="shared" si="14"/>
        <v>-</v>
      </c>
    </row>
    <row r="775" spans="1:6" ht="12" x14ac:dyDescent="0.25">
      <c r="A775" s="70">
        <v>34287</v>
      </c>
      <c r="B775" s="65" t="s">
        <v>1480</v>
      </c>
      <c r="C775" s="275" t="s">
        <v>1481</v>
      </c>
      <c r="D775" s="192">
        <v>0</v>
      </c>
      <c r="E775" s="192">
        <v>0</v>
      </c>
      <c r="F775" s="71" t="str">
        <f t="shared" si="14"/>
        <v>-</v>
      </c>
    </row>
    <row r="776" spans="1:6" ht="12.75" customHeight="1" x14ac:dyDescent="0.25">
      <c r="A776" s="70">
        <v>34341</v>
      </c>
      <c r="B776" s="65" t="s">
        <v>1482</v>
      </c>
      <c r="C776" s="275" t="s">
        <v>1483</v>
      </c>
      <c r="D776" s="192">
        <v>0</v>
      </c>
      <c r="E776" s="192">
        <v>0</v>
      </c>
      <c r="F776" s="71" t="str">
        <f t="shared" si="14"/>
        <v>-</v>
      </c>
    </row>
    <row r="777" spans="1:6" ht="12.75" customHeight="1" x14ac:dyDescent="0.25">
      <c r="A777" s="70">
        <v>35231</v>
      </c>
      <c r="B777" s="65" t="s">
        <v>1484</v>
      </c>
      <c r="C777" s="275" t="s">
        <v>1485</v>
      </c>
      <c r="D777" s="192">
        <v>0</v>
      </c>
      <c r="E777" s="192">
        <v>1389</v>
      </c>
      <c r="F777" s="71" t="str">
        <f t="shared" si="14"/>
        <v>-</v>
      </c>
    </row>
    <row r="778" spans="1:6" ht="12.75" customHeight="1" x14ac:dyDescent="0.25">
      <c r="A778" s="70">
        <v>35232</v>
      </c>
      <c r="B778" s="65" t="s">
        <v>1486</v>
      </c>
      <c r="C778" s="275" t="s">
        <v>1487</v>
      </c>
      <c r="D778" s="192">
        <v>10750.56</v>
      </c>
      <c r="E778" s="192">
        <v>15284.04</v>
      </c>
      <c r="F778" s="71">
        <f t="shared" si="14"/>
        <v>142.16971022904855</v>
      </c>
    </row>
    <row r="779" spans="1:6" ht="12.75" customHeight="1" x14ac:dyDescent="0.25">
      <c r="A779" s="70">
        <v>36313</v>
      </c>
      <c r="B779" s="65" t="s">
        <v>1488</v>
      </c>
      <c r="C779" s="275" t="s">
        <v>1489</v>
      </c>
      <c r="D779" s="192">
        <v>0</v>
      </c>
      <c r="E779" s="192">
        <v>0</v>
      </c>
      <c r="F779" s="71" t="str">
        <f t="shared" si="14"/>
        <v>-</v>
      </c>
    </row>
    <row r="780" spans="1:6" ht="12.75" customHeight="1" x14ac:dyDescent="0.25">
      <c r="A780" s="70">
        <v>36314</v>
      </c>
      <c r="B780" s="65" t="s">
        <v>1490</v>
      </c>
      <c r="C780" s="275" t="s">
        <v>1491</v>
      </c>
      <c r="D780" s="192">
        <v>0</v>
      </c>
      <c r="E780" s="192">
        <v>0</v>
      </c>
      <c r="F780" s="71" t="str">
        <f t="shared" si="14"/>
        <v>-</v>
      </c>
    </row>
    <row r="781" spans="1:6" ht="12.75" customHeight="1" x14ac:dyDescent="0.25">
      <c r="A781" s="70">
        <v>36315</v>
      </c>
      <c r="B781" s="65" t="s">
        <v>1492</v>
      </c>
      <c r="C781" s="275" t="s">
        <v>1493</v>
      </c>
      <c r="D781" s="192">
        <v>0</v>
      </c>
      <c r="E781" s="192">
        <v>0</v>
      </c>
      <c r="F781" s="71" t="str">
        <f t="shared" ref="F781:F844" si="15">IF(D781&lt;&gt;0,IF(E781/D781&gt;=100,"&gt;&gt;100",E781/D781*100),"-")</f>
        <v>-</v>
      </c>
    </row>
    <row r="782" spans="1:6" ht="12.75" customHeight="1" x14ac:dyDescent="0.25">
      <c r="A782" s="70">
        <v>36316</v>
      </c>
      <c r="B782" s="65" t="s">
        <v>1494</v>
      </c>
      <c r="C782" s="275" t="s">
        <v>1495</v>
      </c>
      <c r="D782" s="192">
        <v>2529.33</v>
      </c>
      <c r="E782" s="192">
        <v>1840.7</v>
      </c>
      <c r="F782" s="71">
        <f t="shared" si="15"/>
        <v>72.774212933859957</v>
      </c>
    </row>
    <row r="783" spans="1:6" ht="12.75" customHeight="1" x14ac:dyDescent="0.25">
      <c r="A783" s="70">
        <v>36317</v>
      </c>
      <c r="B783" s="65" t="s">
        <v>1496</v>
      </c>
      <c r="C783" s="275" t="s">
        <v>1497</v>
      </c>
      <c r="D783" s="192">
        <v>0</v>
      </c>
      <c r="E783" s="192">
        <v>0</v>
      </c>
      <c r="F783" s="71" t="str">
        <f t="shared" si="15"/>
        <v>-</v>
      </c>
    </row>
    <row r="784" spans="1:6" ht="12.75" customHeight="1" x14ac:dyDescent="0.25">
      <c r="A784" s="70">
        <v>36318</v>
      </c>
      <c r="B784" s="65" t="s">
        <v>1498</v>
      </c>
      <c r="C784" s="275" t="s">
        <v>1499</v>
      </c>
      <c r="D784" s="192">
        <v>0</v>
      </c>
      <c r="E784" s="192">
        <v>0</v>
      </c>
      <c r="F784" s="71" t="str">
        <f t="shared" si="15"/>
        <v>-</v>
      </c>
    </row>
    <row r="785" spans="1:6" ht="12" x14ac:dyDescent="0.25">
      <c r="A785" s="70">
        <v>36319</v>
      </c>
      <c r="B785" s="182" t="s">
        <v>1500</v>
      </c>
      <c r="C785" s="275" t="s">
        <v>1501</v>
      </c>
      <c r="D785" s="192">
        <v>0</v>
      </c>
      <c r="E785" s="192">
        <v>0</v>
      </c>
      <c r="F785" s="71" t="str">
        <f t="shared" si="15"/>
        <v>-</v>
      </c>
    </row>
    <row r="786" spans="1:6" ht="12.75" customHeight="1" x14ac:dyDescent="0.25">
      <c r="A786" s="70">
        <v>36323</v>
      </c>
      <c r="B786" s="65" t="s">
        <v>1502</v>
      </c>
      <c r="C786" s="275" t="s">
        <v>1503</v>
      </c>
      <c r="D786" s="192">
        <v>0</v>
      </c>
      <c r="E786" s="192">
        <v>0</v>
      </c>
      <c r="F786" s="71" t="str">
        <f t="shared" si="15"/>
        <v>-</v>
      </c>
    </row>
    <row r="787" spans="1:6" ht="12.75" customHeight="1" x14ac:dyDescent="0.25">
      <c r="A787" s="70">
        <v>36324</v>
      </c>
      <c r="B787" s="65" t="s">
        <v>1504</v>
      </c>
      <c r="C787" s="275" t="s">
        <v>1505</v>
      </c>
      <c r="D787" s="192">
        <v>0</v>
      </c>
      <c r="E787" s="192">
        <v>0</v>
      </c>
      <c r="F787" s="71" t="str">
        <f t="shared" si="15"/>
        <v>-</v>
      </c>
    </row>
    <row r="788" spans="1:6" ht="12.75" customHeight="1" x14ac:dyDescent="0.25">
      <c r="A788" s="70">
        <v>36325</v>
      </c>
      <c r="B788" s="65" t="s">
        <v>1506</v>
      </c>
      <c r="C788" s="275" t="s">
        <v>1507</v>
      </c>
      <c r="D788" s="192">
        <v>0</v>
      </c>
      <c r="E788" s="192">
        <v>0</v>
      </c>
      <c r="F788" s="71" t="str">
        <f t="shared" si="15"/>
        <v>-</v>
      </c>
    </row>
    <row r="789" spans="1:6" ht="12.75" customHeight="1" x14ac:dyDescent="0.25">
      <c r="A789" s="70">
        <v>36326</v>
      </c>
      <c r="B789" s="65" t="s">
        <v>1508</v>
      </c>
      <c r="C789" s="275" t="s">
        <v>1509</v>
      </c>
      <c r="D789" s="192">
        <v>0</v>
      </c>
      <c r="E789" s="192">
        <v>0</v>
      </c>
      <c r="F789" s="71" t="str">
        <f t="shared" si="15"/>
        <v>-</v>
      </c>
    </row>
    <row r="790" spans="1:6" ht="12.75" customHeight="1" x14ac:dyDescent="0.25">
      <c r="A790" s="70">
        <v>36327</v>
      </c>
      <c r="B790" s="65" t="s">
        <v>1510</v>
      </c>
      <c r="C790" s="275" t="s">
        <v>1511</v>
      </c>
      <c r="D790" s="192">
        <v>0</v>
      </c>
      <c r="E790" s="192">
        <v>0</v>
      </c>
      <c r="F790" s="71" t="str">
        <f t="shared" si="15"/>
        <v>-</v>
      </c>
    </row>
    <row r="791" spans="1:6" ht="12" x14ac:dyDescent="0.25">
      <c r="A791" s="70">
        <v>36328</v>
      </c>
      <c r="B791" s="65" t="s">
        <v>1512</v>
      </c>
      <c r="C791" s="275" t="s">
        <v>1513</v>
      </c>
      <c r="D791" s="192">
        <v>0</v>
      </c>
      <c r="E791" s="192">
        <v>0</v>
      </c>
      <c r="F791" s="71" t="str">
        <f t="shared" si="15"/>
        <v>-</v>
      </c>
    </row>
    <row r="792" spans="1:6" ht="12" x14ac:dyDescent="0.25">
      <c r="A792" s="70">
        <v>36329</v>
      </c>
      <c r="B792" s="182" t="s">
        <v>1514</v>
      </c>
      <c r="C792" s="275" t="s">
        <v>1515</v>
      </c>
      <c r="D792" s="192">
        <v>0</v>
      </c>
      <c r="E792" s="192">
        <v>0</v>
      </c>
      <c r="F792" s="71" t="str">
        <f t="shared" si="15"/>
        <v>-</v>
      </c>
    </row>
    <row r="793" spans="1:6" ht="12.75" customHeight="1" x14ac:dyDescent="0.25">
      <c r="A793" s="70" t="s">
        <v>1516</v>
      </c>
      <c r="B793" s="182" t="s">
        <v>1517</v>
      </c>
      <c r="C793" s="275" t="s">
        <v>1516</v>
      </c>
      <c r="D793" s="192">
        <v>0</v>
      </c>
      <c r="E793" s="192">
        <v>0</v>
      </c>
      <c r="F793" s="71" t="str">
        <f t="shared" si="15"/>
        <v>-</v>
      </c>
    </row>
    <row r="794" spans="1:6" ht="12.75" customHeight="1" x14ac:dyDescent="0.25">
      <c r="A794" s="70" t="s">
        <v>1518</v>
      </c>
      <c r="B794" s="182" t="s">
        <v>1519</v>
      </c>
      <c r="C794" s="275" t="s">
        <v>1518</v>
      </c>
      <c r="D794" s="192">
        <v>0</v>
      </c>
      <c r="E794" s="192">
        <v>0</v>
      </c>
      <c r="F794" s="71" t="str">
        <f t="shared" si="15"/>
        <v>-</v>
      </c>
    </row>
    <row r="795" spans="1:6" ht="12.75" customHeight="1" x14ac:dyDescent="0.25">
      <c r="A795" s="70" t="s">
        <v>1520</v>
      </c>
      <c r="B795" s="182" t="s">
        <v>1521</v>
      </c>
      <c r="C795" s="275" t="s">
        <v>1520</v>
      </c>
      <c r="D795" s="192">
        <v>0</v>
      </c>
      <c r="E795" s="192">
        <v>0</v>
      </c>
      <c r="F795" s="71" t="str">
        <f t="shared" si="15"/>
        <v>-</v>
      </c>
    </row>
    <row r="796" spans="1:6" ht="12.75" customHeight="1" x14ac:dyDescent="0.25">
      <c r="A796" s="70" t="s">
        <v>1522</v>
      </c>
      <c r="B796" s="182" t="s">
        <v>1523</v>
      </c>
      <c r="C796" s="275" t="s">
        <v>1522</v>
      </c>
      <c r="D796" s="192">
        <v>0</v>
      </c>
      <c r="E796" s="192">
        <v>0</v>
      </c>
      <c r="F796" s="71" t="str">
        <f t="shared" si="15"/>
        <v>-</v>
      </c>
    </row>
    <row r="797" spans="1:6" ht="22.8" x14ac:dyDescent="0.25">
      <c r="A797" s="70" t="s">
        <v>1524</v>
      </c>
      <c r="B797" s="182" t="s">
        <v>1525</v>
      </c>
      <c r="C797" s="275" t="s">
        <v>1524</v>
      </c>
      <c r="D797" s="192">
        <v>0</v>
      </c>
      <c r="E797" s="192">
        <v>0</v>
      </c>
      <c r="F797" s="71" t="str">
        <f t="shared" si="15"/>
        <v>-</v>
      </c>
    </row>
    <row r="798" spans="1:6" ht="12" x14ac:dyDescent="0.25">
      <c r="A798" s="70" t="s">
        <v>1526</v>
      </c>
      <c r="B798" s="182" t="s">
        <v>1527</v>
      </c>
      <c r="C798" s="275" t="s">
        <v>1526</v>
      </c>
      <c r="D798" s="192">
        <v>0</v>
      </c>
      <c r="E798" s="192">
        <v>0</v>
      </c>
      <c r="F798" s="71" t="str">
        <f t="shared" si="15"/>
        <v>-</v>
      </c>
    </row>
    <row r="799" spans="1:6" ht="12.75" customHeight="1" x14ac:dyDescent="0.25">
      <c r="A799" s="70" t="s">
        <v>1528</v>
      </c>
      <c r="B799" s="182" t="s">
        <v>1529</v>
      </c>
      <c r="C799" s="275" t="s">
        <v>1528</v>
      </c>
      <c r="D799" s="192">
        <v>0</v>
      </c>
      <c r="E799" s="192">
        <v>0</v>
      </c>
      <c r="F799" s="71" t="str">
        <f t="shared" si="15"/>
        <v>-</v>
      </c>
    </row>
    <row r="800" spans="1:6" ht="12" x14ac:dyDescent="0.25">
      <c r="A800" s="70" t="s">
        <v>1530</v>
      </c>
      <c r="B800" s="182" t="s">
        <v>1531</v>
      </c>
      <c r="C800" s="275" t="s">
        <v>1530</v>
      </c>
      <c r="D800" s="192">
        <v>0</v>
      </c>
      <c r="E800" s="192">
        <v>0</v>
      </c>
      <c r="F800" s="71" t="str">
        <f t="shared" si="15"/>
        <v>-</v>
      </c>
    </row>
    <row r="801" spans="1:6" ht="12.75" customHeight="1" x14ac:dyDescent="0.25">
      <c r="A801" s="63" t="s">
        <v>1532</v>
      </c>
      <c r="B801" s="244" t="s">
        <v>1533</v>
      </c>
      <c r="C801" s="247" t="s">
        <v>1532</v>
      </c>
      <c r="D801" s="194">
        <v>0</v>
      </c>
      <c r="E801" s="194">
        <v>0</v>
      </c>
      <c r="F801" s="45" t="str">
        <f t="shared" si="15"/>
        <v>-</v>
      </c>
    </row>
    <row r="802" spans="1:6" ht="12.75" customHeight="1" x14ac:dyDescent="0.25">
      <c r="A802" s="63" t="s">
        <v>1534</v>
      </c>
      <c r="B802" s="244" t="s">
        <v>1535</v>
      </c>
      <c r="C802" s="247" t="s">
        <v>1534</v>
      </c>
      <c r="D802" s="194">
        <v>0</v>
      </c>
      <c r="E802" s="194">
        <v>0</v>
      </c>
      <c r="F802" s="45" t="str">
        <f t="shared" si="15"/>
        <v>-</v>
      </c>
    </row>
    <row r="803" spans="1:6" ht="12" x14ac:dyDescent="0.25">
      <c r="A803" s="63" t="s">
        <v>1536</v>
      </c>
      <c r="B803" s="244" t="s">
        <v>1537</v>
      </c>
      <c r="C803" s="247" t="s">
        <v>1536</v>
      </c>
      <c r="D803" s="194">
        <v>0</v>
      </c>
      <c r="E803" s="194">
        <v>0</v>
      </c>
      <c r="F803" s="45" t="str">
        <f t="shared" si="15"/>
        <v>-</v>
      </c>
    </row>
    <row r="804" spans="1:6" ht="22.8" x14ac:dyDescent="0.25">
      <c r="A804" s="70" t="s">
        <v>1538</v>
      </c>
      <c r="B804" s="182" t="s">
        <v>1539</v>
      </c>
      <c r="C804" s="275" t="s">
        <v>1538</v>
      </c>
      <c r="D804" s="192">
        <v>0</v>
      </c>
      <c r="E804" s="192">
        <v>0</v>
      </c>
      <c r="F804" s="71" t="str">
        <f t="shared" si="15"/>
        <v>-</v>
      </c>
    </row>
    <row r="805" spans="1:6" ht="22.8" x14ac:dyDescent="0.25">
      <c r="A805" s="70" t="s">
        <v>1540</v>
      </c>
      <c r="B805" s="182" t="s">
        <v>1541</v>
      </c>
      <c r="C805" s="275" t="s">
        <v>1540</v>
      </c>
      <c r="D805" s="192">
        <v>0</v>
      </c>
      <c r="E805" s="192">
        <v>0</v>
      </c>
      <c r="F805" s="71" t="str">
        <f t="shared" si="15"/>
        <v>-</v>
      </c>
    </row>
    <row r="806" spans="1:6" ht="12" x14ac:dyDescent="0.25">
      <c r="A806" s="70">
        <v>36511</v>
      </c>
      <c r="B806" s="182" t="s">
        <v>1542</v>
      </c>
      <c r="C806" s="275">
        <v>36511</v>
      </c>
      <c r="D806" s="192">
        <v>0</v>
      </c>
      <c r="E806" s="192">
        <v>0</v>
      </c>
      <c r="F806" s="71" t="str">
        <f t="shared" si="15"/>
        <v>-</v>
      </c>
    </row>
    <row r="807" spans="1:6" ht="12" x14ac:dyDescent="0.25">
      <c r="A807" s="70" t="s">
        <v>1543</v>
      </c>
      <c r="B807" s="182" t="s">
        <v>1544</v>
      </c>
      <c r="C807" s="275" t="s">
        <v>1543</v>
      </c>
      <c r="D807" s="192">
        <v>0</v>
      </c>
      <c r="E807" s="192">
        <v>0</v>
      </c>
      <c r="F807" s="71" t="str">
        <f t="shared" si="15"/>
        <v>-</v>
      </c>
    </row>
    <row r="808" spans="1:6" ht="12" x14ac:dyDescent="0.25">
      <c r="A808" s="70" t="s">
        <v>1545</v>
      </c>
      <c r="B808" s="182" t="s">
        <v>1546</v>
      </c>
      <c r="C808" s="275" t="s">
        <v>1545</v>
      </c>
      <c r="D808" s="192">
        <v>0</v>
      </c>
      <c r="E808" s="192">
        <v>0</v>
      </c>
      <c r="F808" s="71" t="str">
        <f t="shared" si="15"/>
        <v>-</v>
      </c>
    </row>
    <row r="809" spans="1:6" ht="12" x14ac:dyDescent="0.25">
      <c r="A809" s="70" t="s">
        <v>1547</v>
      </c>
      <c r="B809" s="182" t="s">
        <v>1548</v>
      </c>
      <c r="C809" s="275" t="s">
        <v>1547</v>
      </c>
      <c r="D809" s="192">
        <v>0</v>
      </c>
      <c r="E809" s="192">
        <v>0</v>
      </c>
      <c r="F809" s="71" t="str">
        <f t="shared" si="15"/>
        <v>-</v>
      </c>
    </row>
    <row r="810" spans="1:6" ht="12" x14ac:dyDescent="0.25">
      <c r="A810" s="70" t="s">
        <v>1549</v>
      </c>
      <c r="B810" s="182" t="s">
        <v>1550</v>
      </c>
      <c r="C810" s="275" t="s">
        <v>1549</v>
      </c>
      <c r="D810" s="192">
        <v>0</v>
      </c>
      <c r="E810" s="192">
        <v>0</v>
      </c>
      <c r="F810" s="71" t="str">
        <f t="shared" si="15"/>
        <v>-</v>
      </c>
    </row>
    <row r="811" spans="1:6" ht="12" x14ac:dyDescent="0.25">
      <c r="A811" s="70" t="s">
        <v>1551</v>
      </c>
      <c r="B811" s="182" t="s">
        <v>1552</v>
      </c>
      <c r="C811" s="275" t="s">
        <v>1551</v>
      </c>
      <c r="D811" s="192">
        <v>0</v>
      </c>
      <c r="E811" s="192">
        <v>0</v>
      </c>
      <c r="F811" s="71" t="str">
        <f t="shared" si="15"/>
        <v>-</v>
      </c>
    </row>
    <row r="812" spans="1:6" ht="12" x14ac:dyDescent="0.25">
      <c r="A812" s="70" t="s">
        <v>1553</v>
      </c>
      <c r="B812" s="182" t="s">
        <v>1554</v>
      </c>
      <c r="C812" s="275" t="s">
        <v>1553</v>
      </c>
      <c r="D812" s="192">
        <v>0</v>
      </c>
      <c r="E812" s="192">
        <v>0</v>
      </c>
      <c r="F812" s="71" t="str">
        <f t="shared" si="15"/>
        <v>-</v>
      </c>
    </row>
    <row r="813" spans="1:6" ht="12" x14ac:dyDescent="0.25">
      <c r="A813" s="70" t="s">
        <v>1555</v>
      </c>
      <c r="B813" s="182" t="s">
        <v>1556</v>
      </c>
      <c r="C813" s="275" t="s">
        <v>1555</v>
      </c>
      <c r="D813" s="192">
        <v>0</v>
      </c>
      <c r="E813" s="192">
        <v>0</v>
      </c>
      <c r="F813" s="71" t="str">
        <f t="shared" si="15"/>
        <v>-</v>
      </c>
    </row>
    <row r="814" spans="1:6" ht="12" x14ac:dyDescent="0.25">
      <c r="A814" s="70" t="s">
        <v>1557</v>
      </c>
      <c r="B814" s="182" t="s">
        <v>1558</v>
      </c>
      <c r="C814" s="275" t="s">
        <v>1557</v>
      </c>
      <c r="D814" s="192">
        <v>0</v>
      </c>
      <c r="E814" s="192">
        <v>0</v>
      </c>
      <c r="F814" s="71" t="str">
        <f t="shared" si="15"/>
        <v>-</v>
      </c>
    </row>
    <row r="815" spans="1:6" ht="22.8" x14ac:dyDescent="0.25">
      <c r="A815" s="70" t="s">
        <v>1559</v>
      </c>
      <c r="B815" s="182" t="s">
        <v>1560</v>
      </c>
      <c r="C815" s="275" t="s">
        <v>1559</v>
      </c>
      <c r="D815" s="192">
        <v>0</v>
      </c>
      <c r="E815" s="192">
        <v>0</v>
      </c>
      <c r="F815" s="71" t="str">
        <f t="shared" si="15"/>
        <v>-</v>
      </c>
    </row>
    <row r="816" spans="1:6" ht="12" x14ac:dyDescent="0.25">
      <c r="A816" s="70" t="s">
        <v>1561</v>
      </c>
      <c r="B816" s="182" t="s">
        <v>1562</v>
      </c>
      <c r="C816" s="275" t="s">
        <v>1561</v>
      </c>
      <c r="D816" s="192">
        <v>0</v>
      </c>
      <c r="E816" s="192">
        <v>0</v>
      </c>
      <c r="F816" s="71" t="str">
        <f t="shared" si="15"/>
        <v>-</v>
      </c>
    </row>
    <row r="817" spans="1:6" ht="22.8" x14ac:dyDescent="0.25">
      <c r="A817" s="70" t="s">
        <v>1563</v>
      </c>
      <c r="B817" s="65" t="s">
        <v>1564</v>
      </c>
      <c r="C817" s="275" t="s">
        <v>1563</v>
      </c>
      <c r="D817" s="192">
        <v>0</v>
      </c>
      <c r="E817" s="192">
        <v>0</v>
      </c>
      <c r="F817" s="71" t="str">
        <f t="shared" si="15"/>
        <v>-</v>
      </c>
    </row>
    <row r="818" spans="1:6" ht="22.8" x14ac:dyDescent="0.25">
      <c r="A818" s="70" t="s">
        <v>1565</v>
      </c>
      <c r="B818" s="65" t="s">
        <v>1566</v>
      </c>
      <c r="C818" s="275" t="s">
        <v>1565</v>
      </c>
      <c r="D818" s="192">
        <v>0</v>
      </c>
      <c r="E818" s="192">
        <v>0</v>
      </c>
      <c r="F818" s="71" t="str">
        <f t="shared" si="15"/>
        <v>-</v>
      </c>
    </row>
    <row r="819" spans="1:6" ht="22.8" x14ac:dyDescent="0.25">
      <c r="A819" s="70" t="s">
        <v>1567</v>
      </c>
      <c r="B819" s="65" t="s">
        <v>1568</v>
      </c>
      <c r="C819" s="275" t="s">
        <v>1567</v>
      </c>
      <c r="D819" s="192">
        <v>0</v>
      </c>
      <c r="E819" s="192">
        <v>0</v>
      </c>
      <c r="F819" s="71" t="str">
        <f t="shared" si="15"/>
        <v>-</v>
      </c>
    </row>
    <row r="820" spans="1:6" ht="22.8" x14ac:dyDescent="0.25">
      <c r="A820" s="70" t="s">
        <v>1569</v>
      </c>
      <c r="B820" s="65" t="s">
        <v>1570</v>
      </c>
      <c r="C820" s="275"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5" t="s">
        <v>1577</v>
      </c>
      <c r="D824" s="192">
        <v>0</v>
      </c>
      <c r="E824" s="192">
        <v>0</v>
      </c>
      <c r="F824" s="71" t="str">
        <f t="shared" si="15"/>
        <v>-</v>
      </c>
    </row>
    <row r="825" spans="1:6" ht="22.8" x14ac:dyDescent="0.25">
      <c r="A825" s="70" t="s">
        <v>1579</v>
      </c>
      <c r="B825" s="65" t="s">
        <v>1580</v>
      </c>
      <c r="C825" s="275" t="s">
        <v>1579</v>
      </c>
      <c r="D825" s="192">
        <v>0</v>
      </c>
      <c r="E825" s="192">
        <v>0</v>
      </c>
      <c r="F825" s="71" t="str">
        <f t="shared" si="15"/>
        <v>-</v>
      </c>
    </row>
    <row r="826" spans="1:6" ht="22.8" x14ac:dyDescent="0.25">
      <c r="A826" s="70" t="s">
        <v>1581</v>
      </c>
      <c r="B826" s="65" t="s">
        <v>1582</v>
      </c>
      <c r="C826" s="275" t="s">
        <v>1581</v>
      </c>
      <c r="D826" s="192">
        <v>0</v>
      </c>
      <c r="E826" s="192">
        <v>0</v>
      </c>
      <c r="F826" s="71" t="str">
        <f t="shared" si="15"/>
        <v>-</v>
      </c>
    </row>
    <row r="827" spans="1:6" ht="22.8" x14ac:dyDescent="0.25">
      <c r="A827" s="70" t="s">
        <v>1583</v>
      </c>
      <c r="B827" s="65" t="s">
        <v>1584</v>
      </c>
      <c r="C827" s="275" t="s">
        <v>1583</v>
      </c>
      <c r="D827" s="192">
        <v>0</v>
      </c>
      <c r="E827" s="192">
        <v>0</v>
      </c>
      <c r="F827" s="71" t="str">
        <f t="shared" si="15"/>
        <v>-</v>
      </c>
    </row>
    <row r="828" spans="1:6" ht="22.8" x14ac:dyDescent="0.25">
      <c r="A828" s="70" t="s">
        <v>1585</v>
      </c>
      <c r="B828" s="65" t="s">
        <v>1586</v>
      </c>
      <c r="C828" s="275" t="s">
        <v>1585</v>
      </c>
      <c r="D828" s="192">
        <v>0</v>
      </c>
      <c r="E828" s="192">
        <v>0</v>
      </c>
      <c r="F828" s="71" t="str">
        <f t="shared" si="15"/>
        <v>-</v>
      </c>
    </row>
    <row r="829" spans="1:6" ht="22.8" x14ac:dyDescent="0.25">
      <c r="A829" s="70" t="s">
        <v>1587</v>
      </c>
      <c r="B829" s="65" t="s">
        <v>1588</v>
      </c>
      <c r="C829" s="275" t="s">
        <v>1587</v>
      </c>
      <c r="D829" s="192">
        <v>0</v>
      </c>
      <c r="E829" s="192">
        <v>0</v>
      </c>
      <c r="F829" s="71" t="str">
        <f t="shared" si="15"/>
        <v>-</v>
      </c>
    </row>
    <row r="830" spans="1:6" ht="12" x14ac:dyDescent="0.25">
      <c r="A830" s="70" t="s">
        <v>1589</v>
      </c>
      <c r="B830" s="65" t="s">
        <v>1590</v>
      </c>
      <c r="C830" s="275" t="s">
        <v>1589</v>
      </c>
      <c r="D830" s="192">
        <v>0</v>
      </c>
      <c r="E830" s="192">
        <v>0</v>
      </c>
      <c r="F830" s="71" t="str">
        <f t="shared" si="15"/>
        <v>-</v>
      </c>
    </row>
    <row r="831" spans="1:6" ht="12.75" customHeight="1" x14ac:dyDescent="0.25">
      <c r="A831" s="70" t="s">
        <v>1591</v>
      </c>
      <c r="B831" s="65" t="s">
        <v>1592</v>
      </c>
      <c r="C831" s="275" t="s">
        <v>1591</v>
      </c>
      <c r="D831" s="192">
        <v>0</v>
      </c>
      <c r="E831" s="192">
        <v>0</v>
      </c>
      <c r="F831" s="71" t="str">
        <f t="shared" si="15"/>
        <v>-</v>
      </c>
    </row>
    <row r="832" spans="1:6" ht="12.75" customHeight="1" x14ac:dyDescent="0.25">
      <c r="A832" s="70" t="s">
        <v>1593</v>
      </c>
      <c r="B832" s="65" t="s">
        <v>1594</v>
      </c>
      <c r="C832" s="275" t="s">
        <v>1593</v>
      </c>
      <c r="D832" s="192">
        <v>0</v>
      </c>
      <c r="E832" s="192">
        <v>0</v>
      </c>
      <c r="F832" s="71" t="str">
        <f t="shared" si="15"/>
        <v>-</v>
      </c>
    </row>
    <row r="833" spans="1:6" ht="22.8" x14ac:dyDescent="0.25">
      <c r="A833" s="70" t="s">
        <v>1595</v>
      </c>
      <c r="B833" s="65" t="s">
        <v>1596</v>
      </c>
      <c r="C833" s="275" t="s">
        <v>1595</v>
      </c>
      <c r="D833" s="192">
        <v>0</v>
      </c>
      <c r="E833" s="192">
        <v>0</v>
      </c>
      <c r="F833" s="71" t="str">
        <f t="shared" si="15"/>
        <v>-</v>
      </c>
    </row>
    <row r="834" spans="1:6" ht="22.8" x14ac:dyDescent="0.25">
      <c r="A834" s="70" t="s">
        <v>1597</v>
      </c>
      <c r="B834" s="65" t="s">
        <v>1598</v>
      </c>
      <c r="C834" s="275" t="s">
        <v>1597</v>
      </c>
      <c r="D834" s="192">
        <v>0</v>
      </c>
      <c r="E834" s="192">
        <v>0</v>
      </c>
      <c r="F834" s="71" t="str">
        <f t="shared" si="15"/>
        <v>-</v>
      </c>
    </row>
    <row r="835" spans="1:6" ht="12.75" customHeight="1" x14ac:dyDescent="0.25">
      <c r="A835" s="70" t="s">
        <v>1599</v>
      </c>
      <c r="B835" s="65" t="s">
        <v>1600</v>
      </c>
      <c r="C835" s="275" t="s">
        <v>1599</v>
      </c>
      <c r="D835" s="192">
        <v>0</v>
      </c>
      <c r="E835" s="192">
        <v>0</v>
      </c>
      <c r="F835" s="71" t="str">
        <f t="shared" si="15"/>
        <v>-</v>
      </c>
    </row>
    <row r="836" spans="1:6" ht="12.75" customHeight="1" x14ac:dyDescent="0.25">
      <c r="A836" s="70" t="s">
        <v>1601</v>
      </c>
      <c r="B836" s="65" t="s">
        <v>1602</v>
      </c>
      <c r="C836" s="275" t="s">
        <v>1601</v>
      </c>
      <c r="D836" s="192">
        <v>0</v>
      </c>
      <c r="E836" s="192">
        <v>0</v>
      </c>
      <c r="F836" s="71" t="str">
        <f t="shared" si="15"/>
        <v>-</v>
      </c>
    </row>
    <row r="837" spans="1:6" ht="12.75" customHeight="1" x14ac:dyDescent="0.25">
      <c r="A837" s="70" t="s">
        <v>1603</v>
      </c>
      <c r="B837" s="65" t="s">
        <v>1604</v>
      </c>
      <c r="C837" s="275" t="s">
        <v>1603</v>
      </c>
      <c r="D837" s="192">
        <v>0</v>
      </c>
      <c r="E837" s="192">
        <v>0</v>
      </c>
      <c r="F837" s="71" t="str">
        <f t="shared" si="15"/>
        <v>-</v>
      </c>
    </row>
    <row r="838" spans="1:6" ht="12.75" customHeight="1" x14ac:dyDescent="0.25">
      <c r="A838" s="70" t="s">
        <v>1605</v>
      </c>
      <c r="B838" s="65" t="s">
        <v>1606</v>
      </c>
      <c r="C838" s="275"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2887.88</v>
      </c>
      <c r="E843" s="194">
        <v>9715.8700000000008</v>
      </c>
      <c r="F843" s="45">
        <f t="shared" si="15"/>
        <v>336.43607075086226</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1350</v>
      </c>
      <c r="E846" s="194">
        <v>5340</v>
      </c>
      <c r="F846" s="45">
        <f t="shared" si="16"/>
        <v>395.55555555555554</v>
      </c>
    </row>
    <row r="847" spans="1:6" ht="22.8" x14ac:dyDescent="0.25">
      <c r="A847" s="63">
        <v>37216</v>
      </c>
      <c r="B847" s="183" t="s">
        <v>1623</v>
      </c>
      <c r="C847" s="247" t="s">
        <v>1624</v>
      </c>
      <c r="D847" s="194">
        <v>1890</v>
      </c>
      <c r="E847" s="194">
        <v>0</v>
      </c>
      <c r="F847" s="45">
        <f t="shared" si="16"/>
        <v>0</v>
      </c>
    </row>
    <row r="848" spans="1:6" ht="12.75" customHeight="1" x14ac:dyDescent="0.25">
      <c r="A848" s="63">
        <v>37217</v>
      </c>
      <c r="B848" s="64" t="s">
        <v>1625</v>
      </c>
      <c r="C848" s="247" t="s">
        <v>1626</v>
      </c>
      <c r="D848" s="194">
        <v>3000</v>
      </c>
      <c r="E848" s="194">
        <v>1800</v>
      </c>
      <c r="F848" s="45">
        <f t="shared" si="16"/>
        <v>60</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2863.78</v>
      </c>
      <c r="E851" s="194">
        <v>3144.3</v>
      </c>
      <c r="F851" s="45">
        <f t="shared" si="16"/>
        <v>109.79544518084489</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7" t="s">
        <v>1668</v>
      </c>
      <c r="D870" s="194">
        <v>0</v>
      </c>
      <c r="E870" s="194">
        <v>0</v>
      </c>
      <c r="F870" s="45" t="str">
        <f t="shared" si="16"/>
        <v>-</v>
      </c>
    </row>
    <row r="871" spans="1:6" ht="22.8" x14ac:dyDescent="0.25">
      <c r="A871" s="63" t="s">
        <v>1670</v>
      </c>
      <c r="B871" s="64" t="s">
        <v>1671</v>
      </c>
      <c r="C871" s="247" t="s">
        <v>1670</v>
      </c>
      <c r="D871" s="194">
        <v>0</v>
      </c>
      <c r="E871" s="194">
        <v>0</v>
      </c>
      <c r="F871" s="45" t="str">
        <f t="shared" si="16"/>
        <v>-</v>
      </c>
    </row>
    <row r="872" spans="1:6" ht="12.75" customHeight="1" x14ac:dyDescent="0.25">
      <c r="A872" s="63" t="s">
        <v>1672</v>
      </c>
      <c r="B872" s="64" t="s">
        <v>1673</v>
      </c>
      <c r="C872" s="247"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5" t="s">
        <v>1721</v>
      </c>
      <c r="D896" s="192">
        <v>0</v>
      </c>
      <c r="E896" s="192">
        <v>0</v>
      </c>
      <c r="F896" s="71" t="str">
        <f t="shared" si="16"/>
        <v>-</v>
      </c>
    </row>
    <row r="897" spans="1:6" ht="22.8" x14ac:dyDescent="0.25">
      <c r="A897" s="70">
        <v>81762</v>
      </c>
      <c r="B897" s="182" t="s">
        <v>1722</v>
      </c>
      <c r="C897" s="275" t="s">
        <v>1723</v>
      </c>
      <c r="D897" s="192">
        <v>0</v>
      </c>
      <c r="E897" s="192">
        <v>0</v>
      </c>
      <c r="F897" s="71" t="str">
        <f t="shared" si="16"/>
        <v>-</v>
      </c>
    </row>
    <row r="898" spans="1:6" ht="12" x14ac:dyDescent="0.25">
      <c r="A898" s="70">
        <v>81771</v>
      </c>
      <c r="B898" s="65" t="s">
        <v>1724</v>
      </c>
      <c r="C898" s="275" t="s">
        <v>1725</v>
      </c>
      <c r="D898" s="192">
        <v>0</v>
      </c>
      <c r="E898" s="192">
        <v>0</v>
      </c>
      <c r="F898" s="71" t="str">
        <f t="shared" si="16"/>
        <v>-</v>
      </c>
    </row>
    <row r="899" spans="1:6" ht="12" x14ac:dyDescent="0.25">
      <c r="A899" s="70">
        <v>81772</v>
      </c>
      <c r="B899" s="65" t="s">
        <v>1726</v>
      </c>
      <c r="C899" s="275" t="s">
        <v>1727</v>
      </c>
      <c r="D899" s="192">
        <v>0</v>
      </c>
      <c r="E899" s="192">
        <v>0</v>
      </c>
      <c r="F899" s="71" t="str">
        <f t="shared" si="16"/>
        <v>-</v>
      </c>
    </row>
    <row r="900" spans="1:6" ht="12.75" customHeight="1" x14ac:dyDescent="0.25">
      <c r="A900" s="70">
        <v>82412</v>
      </c>
      <c r="B900" s="65" t="s">
        <v>1728</v>
      </c>
      <c r="C900" s="275" t="s">
        <v>1729</v>
      </c>
      <c r="D900" s="192">
        <v>0</v>
      </c>
      <c r="E900" s="192">
        <v>0</v>
      </c>
      <c r="F900" s="71" t="str">
        <f t="shared" si="16"/>
        <v>-</v>
      </c>
    </row>
    <row r="901" spans="1:6" ht="12.75" customHeight="1" x14ac:dyDescent="0.25">
      <c r="A901" s="70">
        <v>84132</v>
      </c>
      <c r="B901" s="65" t="s">
        <v>1730</v>
      </c>
      <c r="C901" s="275" t="s">
        <v>1731</v>
      </c>
      <c r="D901" s="192">
        <v>0</v>
      </c>
      <c r="E901" s="192">
        <v>0</v>
      </c>
      <c r="F901" s="71" t="str">
        <f t="shared" si="16"/>
        <v>-</v>
      </c>
    </row>
    <row r="902" spans="1:6" ht="12.75" customHeight="1" x14ac:dyDescent="0.25">
      <c r="A902" s="70">
        <v>84142</v>
      </c>
      <c r="B902" s="65" t="s">
        <v>1732</v>
      </c>
      <c r="C902" s="275" t="s">
        <v>1733</v>
      </c>
      <c r="D902" s="192">
        <v>0</v>
      </c>
      <c r="E902" s="192">
        <v>0</v>
      </c>
      <c r="F902" s="71" t="str">
        <f t="shared" si="16"/>
        <v>-</v>
      </c>
    </row>
    <row r="903" spans="1:6" ht="12.75" customHeight="1" x14ac:dyDescent="0.25">
      <c r="A903" s="70">
        <v>84152</v>
      </c>
      <c r="B903" s="65" t="s">
        <v>1734</v>
      </c>
      <c r="C903" s="275" t="s">
        <v>1735</v>
      </c>
      <c r="D903" s="192">
        <v>0</v>
      </c>
      <c r="E903" s="192">
        <v>0</v>
      </c>
      <c r="F903" s="71" t="str">
        <f t="shared" si="16"/>
        <v>-</v>
      </c>
    </row>
    <row r="904" spans="1:6" ht="12.75" customHeight="1" x14ac:dyDescent="0.25">
      <c r="A904" s="70">
        <v>84162</v>
      </c>
      <c r="B904" s="65" t="s">
        <v>1736</v>
      </c>
      <c r="C904" s="275" t="s">
        <v>1737</v>
      </c>
      <c r="D904" s="192">
        <v>0</v>
      </c>
      <c r="E904" s="192">
        <v>0</v>
      </c>
      <c r="F904" s="71" t="str">
        <f t="shared" si="16"/>
        <v>-</v>
      </c>
    </row>
    <row r="905" spans="1:6" ht="12.75" customHeight="1" x14ac:dyDescent="0.25">
      <c r="A905" s="70">
        <v>84221</v>
      </c>
      <c r="B905" s="65" t="s">
        <v>1738</v>
      </c>
      <c r="C905" s="275" t="s">
        <v>1739</v>
      </c>
      <c r="D905" s="192">
        <v>0</v>
      </c>
      <c r="E905" s="192">
        <v>0</v>
      </c>
      <c r="F905" s="71" t="str">
        <f t="shared" si="16"/>
        <v>-</v>
      </c>
    </row>
    <row r="906" spans="1:6" ht="12.75" customHeight="1" x14ac:dyDescent="0.25">
      <c r="A906" s="70">
        <v>84222</v>
      </c>
      <c r="B906" s="65" t="s">
        <v>1740</v>
      </c>
      <c r="C906" s="275" t="s">
        <v>1741</v>
      </c>
      <c r="D906" s="192">
        <v>0</v>
      </c>
      <c r="E906" s="192">
        <v>0</v>
      </c>
      <c r="F906" s="71" t="str">
        <f t="shared" si="16"/>
        <v>-</v>
      </c>
    </row>
    <row r="907" spans="1:6" ht="12.75" customHeight="1" x14ac:dyDescent="0.25">
      <c r="A907" s="70" t="s">
        <v>1742</v>
      </c>
      <c r="B907" s="65" t="s">
        <v>1743</v>
      </c>
      <c r="C907" s="275" t="s">
        <v>1742</v>
      </c>
      <c r="D907" s="192">
        <v>0</v>
      </c>
      <c r="E907" s="192">
        <v>0</v>
      </c>
      <c r="F907" s="71" t="str">
        <f t="shared" si="16"/>
        <v>-</v>
      </c>
    </row>
    <row r="908" spans="1:6" ht="12.75" customHeight="1" x14ac:dyDescent="0.25">
      <c r="A908" s="70">
        <v>84232</v>
      </c>
      <c r="B908" s="65" t="s">
        <v>1744</v>
      </c>
      <c r="C908" s="275" t="s">
        <v>1745</v>
      </c>
      <c r="D908" s="192">
        <v>0</v>
      </c>
      <c r="E908" s="192">
        <v>0</v>
      </c>
      <c r="F908" s="71" t="str">
        <f t="shared" si="16"/>
        <v>-</v>
      </c>
    </row>
    <row r="909" spans="1:6" ht="12" x14ac:dyDescent="0.25">
      <c r="A909" s="70">
        <v>84242</v>
      </c>
      <c r="B909" s="65" t="s">
        <v>1746</v>
      </c>
      <c r="C909" s="275" t="s">
        <v>1747</v>
      </c>
      <c r="D909" s="192">
        <v>0</v>
      </c>
      <c r="E909" s="192">
        <v>0</v>
      </c>
      <c r="F909" s="71" t="str">
        <f t="shared" ref="F909:F972" si="17">IF(D909&lt;&gt;0,IF(E909/D909&gt;=100,"&gt;&gt;100",E909/D909*100),"-")</f>
        <v>-</v>
      </c>
    </row>
    <row r="910" spans="1:6" ht="12" x14ac:dyDescent="0.25">
      <c r="A910" s="70" t="s">
        <v>1748</v>
      </c>
      <c r="B910" s="65" t="s">
        <v>1749</v>
      </c>
      <c r="C910" s="275" t="s">
        <v>1748</v>
      </c>
      <c r="D910" s="192">
        <v>0</v>
      </c>
      <c r="E910" s="192">
        <v>0</v>
      </c>
      <c r="F910" s="71" t="str">
        <f t="shared" si="17"/>
        <v>-</v>
      </c>
    </row>
    <row r="911" spans="1:6" ht="12.75" customHeight="1" x14ac:dyDescent="0.25">
      <c r="A911" s="70">
        <v>84312</v>
      </c>
      <c r="B911" s="65" t="s">
        <v>1750</v>
      </c>
      <c r="C911" s="275" t="s">
        <v>1751</v>
      </c>
      <c r="D911" s="192">
        <v>0</v>
      </c>
      <c r="E911" s="192">
        <v>0</v>
      </c>
      <c r="F911" s="71" t="str">
        <f t="shared" si="17"/>
        <v>-</v>
      </c>
    </row>
    <row r="912" spans="1:6" ht="12" x14ac:dyDescent="0.25">
      <c r="A912" s="70">
        <v>84431</v>
      </c>
      <c r="B912" s="65" t="s">
        <v>1752</v>
      </c>
      <c r="C912" s="275" t="s">
        <v>1753</v>
      </c>
      <c r="D912" s="192">
        <v>0</v>
      </c>
      <c r="E912" s="192">
        <v>0</v>
      </c>
      <c r="F912" s="71" t="str">
        <f t="shared" si="17"/>
        <v>-</v>
      </c>
    </row>
    <row r="913" spans="1:6" ht="12" x14ac:dyDescent="0.25">
      <c r="A913" s="70">
        <v>84432</v>
      </c>
      <c r="B913" s="65" t="s">
        <v>1754</v>
      </c>
      <c r="C913" s="275" t="s">
        <v>1755</v>
      </c>
      <c r="D913" s="192">
        <v>0</v>
      </c>
      <c r="E913" s="192">
        <v>445063.35</v>
      </c>
      <c r="F913" s="71" t="str">
        <f t="shared" si="17"/>
        <v>-</v>
      </c>
    </row>
    <row r="914" spans="1:6" ht="12" x14ac:dyDescent="0.25">
      <c r="A914" s="70" t="s">
        <v>1756</v>
      </c>
      <c r="B914" s="65" t="s">
        <v>1757</v>
      </c>
      <c r="C914" s="275" t="s">
        <v>1756</v>
      </c>
      <c r="D914" s="192">
        <v>0</v>
      </c>
      <c r="E914" s="192">
        <v>0</v>
      </c>
      <c r="F914" s="71" t="str">
        <f t="shared" si="17"/>
        <v>-</v>
      </c>
    </row>
    <row r="915" spans="1:6" ht="22.8" x14ac:dyDescent="0.25">
      <c r="A915" s="70">
        <v>84442</v>
      </c>
      <c r="B915" s="65" t="s">
        <v>1758</v>
      </c>
      <c r="C915" s="275" t="s">
        <v>1759</v>
      </c>
      <c r="D915" s="192">
        <v>0</v>
      </c>
      <c r="E915" s="192">
        <v>0</v>
      </c>
      <c r="F915" s="71" t="str">
        <f t="shared" si="17"/>
        <v>-</v>
      </c>
    </row>
    <row r="916" spans="1:6" ht="22.8" x14ac:dyDescent="0.25">
      <c r="A916" s="70">
        <v>84452</v>
      </c>
      <c r="B916" s="182" t="s">
        <v>1760</v>
      </c>
      <c r="C916" s="275" t="s">
        <v>1761</v>
      </c>
      <c r="D916" s="192">
        <v>0</v>
      </c>
      <c r="E916" s="192">
        <v>0</v>
      </c>
      <c r="F916" s="71" t="str">
        <f t="shared" si="17"/>
        <v>-</v>
      </c>
    </row>
    <row r="917" spans="1:6" ht="22.8" x14ac:dyDescent="0.25">
      <c r="A917" s="70" t="s">
        <v>1762</v>
      </c>
      <c r="B917" s="182" t="s">
        <v>1763</v>
      </c>
      <c r="C917" s="275" t="s">
        <v>1762</v>
      </c>
      <c r="D917" s="192">
        <v>0</v>
      </c>
      <c r="E917" s="192">
        <v>0</v>
      </c>
      <c r="F917" s="71" t="str">
        <f t="shared" si="17"/>
        <v>-</v>
      </c>
    </row>
    <row r="918" spans="1:6" ht="12.75" customHeight="1" x14ac:dyDescent="0.25">
      <c r="A918" s="70">
        <v>84461</v>
      </c>
      <c r="B918" s="65" t="s">
        <v>1764</v>
      </c>
      <c r="C918" s="275" t="s">
        <v>1765</v>
      </c>
      <c r="D918" s="192">
        <v>0</v>
      </c>
      <c r="E918" s="192">
        <v>0</v>
      </c>
      <c r="F918" s="71" t="str">
        <f t="shared" si="17"/>
        <v>-</v>
      </c>
    </row>
    <row r="919" spans="1:6" ht="12.75" customHeight="1" x14ac:dyDescent="0.25">
      <c r="A919" s="70">
        <v>84462</v>
      </c>
      <c r="B919" s="65" t="s">
        <v>1766</v>
      </c>
      <c r="C919" s="275" t="s">
        <v>1767</v>
      </c>
      <c r="D919" s="192">
        <v>0</v>
      </c>
      <c r="E919" s="192">
        <v>0</v>
      </c>
      <c r="F919" s="71" t="str">
        <f t="shared" si="17"/>
        <v>-</v>
      </c>
    </row>
    <row r="920" spans="1:6" ht="12.75" customHeight="1" x14ac:dyDescent="0.25">
      <c r="A920" s="70" t="s">
        <v>1768</v>
      </c>
      <c r="B920" s="65" t="s">
        <v>1769</v>
      </c>
      <c r="C920" s="275" t="s">
        <v>1768</v>
      </c>
      <c r="D920" s="192">
        <v>0</v>
      </c>
      <c r="E920" s="192">
        <v>0</v>
      </c>
      <c r="F920" s="71" t="str">
        <f t="shared" si="17"/>
        <v>-</v>
      </c>
    </row>
    <row r="921" spans="1:6" ht="12.75" customHeight="1" x14ac:dyDescent="0.25">
      <c r="A921" s="70">
        <v>84472</v>
      </c>
      <c r="B921" s="65" t="s">
        <v>1770</v>
      </c>
      <c r="C921" s="275" t="s">
        <v>1771</v>
      </c>
      <c r="D921" s="192">
        <v>0</v>
      </c>
      <c r="E921" s="192">
        <v>0</v>
      </c>
      <c r="F921" s="71" t="str">
        <f t="shared" si="17"/>
        <v>-</v>
      </c>
    </row>
    <row r="922" spans="1:6" ht="12.75" customHeight="1" x14ac:dyDescent="0.25">
      <c r="A922" s="70">
        <v>84482</v>
      </c>
      <c r="B922" s="65" t="s">
        <v>1772</v>
      </c>
      <c r="C922" s="275" t="s">
        <v>1773</v>
      </c>
      <c r="D922" s="192">
        <v>0</v>
      </c>
      <c r="E922" s="192">
        <v>0</v>
      </c>
      <c r="F922" s="71" t="str">
        <f t="shared" si="17"/>
        <v>-</v>
      </c>
    </row>
    <row r="923" spans="1:6" ht="12.75" customHeight="1" x14ac:dyDescent="0.25">
      <c r="A923" s="70" t="s">
        <v>1774</v>
      </c>
      <c r="B923" s="65" t="s">
        <v>1775</v>
      </c>
      <c r="C923" s="275" t="s">
        <v>1774</v>
      </c>
      <c r="D923" s="192">
        <v>0</v>
      </c>
      <c r="E923" s="192">
        <v>0</v>
      </c>
      <c r="F923" s="71" t="str">
        <f t="shared" si="17"/>
        <v>-</v>
      </c>
    </row>
    <row r="924" spans="1:6" ht="22.8" x14ac:dyDescent="0.25">
      <c r="A924" s="70">
        <v>84532</v>
      </c>
      <c r="B924" s="65" t="s">
        <v>1776</v>
      </c>
      <c r="C924" s="275" t="s">
        <v>1777</v>
      </c>
      <c r="D924" s="192">
        <v>0</v>
      </c>
      <c r="E924" s="192">
        <v>0</v>
      </c>
      <c r="F924" s="71" t="str">
        <f t="shared" si="17"/>
        <v>-</v>
      </c>
    </row>
    <row r="925" spans="1:6" ht="12.75" customHeight="1" x14ac:dyDescent="0.25">
      <c r="A925" s="70">
        <v>84542</v>
      </c>
      <c r="B925" s="65" t="s">
        <v>1778</v>
      </c>
      <c r="C925" s="275" t="s">
        <v>1779</v>
      </c>
      <c r="D925" s="192">
        <v>0</v>
      </c>
      <c r="E925" s="192">
        <v>0</v>
      </c>
      <c r="F925" s="71" t="str">
        <f t="shared" si="17"/>
        <v>-</v>
      </c>
    </row>
    <row r="926" spans="1:6" ht="12.75" customHeight="1" x14ac:dyDescent="0.25">
      <c r="A926" s="70">
        <v>84552</v>
      </c>
      <c r="B926" s="65" t="s">
        <v>1780</v>
      </c>
      <c r="C926" s="275" t="s">
        <v>1781</v>
      </c>
      <c r="D926" s="192">
        <v>0</v>
      </c>
      <c r="E926" s="192">
        <v>0</v>
      </c>
      <c r="F926" s="71" t="str">
        <f t="shared" si="17"/>
        <v>-</v>
      </c>
    </row>
    <row r="927" spans="1:6" ht="12.75" customHeight="1" x14ac:dyDescent="0.25">
      <c r="A927" s="70">
        <v>84711</v>
      </c>
      <c r="B927" s="65" t="s">
        <v>1782</v>
      </c>
      <c r="C927" s="275" t="s">
        <v>1783</v>
      </c>
      <c r="D927" s="192">
        <v>0</v>
      </c>
      <c r="E927" s="192">
        <v>0</v>
      </c>
      <c r="F927" s="71" t="str">
        <f t="shared" si="17"/>
        <v>-</v>
      </c>
    </row>
    <row r="928" spans="1:6" ht="12.75" customHeight="1" x14ac:dyDescent="0.25">
      <c r="A928" s="70">
        <v>84712</v>
      </c>
      <c r="B928" s="65" t="s">
        <v>1784</v>
      </c>
      <c r="C928" s="275"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5" t="s">
        <v>1803</v>
      </c>
      <c r="D937" s="192">
        <v>0</v>
      </c>
      <c r="E937" s="192">
        <v>0</v>
      </c>
      <c r="F937" s="71" t="str">
        <f t="shared" si="17"/>
        <v>-</v>
      </c>
    </row>
    <row r="938" spans="1:6" ht="22.8" x14ac:dyDescent="0.25">
      <c r="A938" s="70">
        <v>84762</v>
      </c>
      <c r="B938" s="182" t="s">
        <v>1804</v>
      </c>
      <c r="C938" s="275" t="s">
        <v>1805</v>
      </c>
      <c r="D938" s="192">
        <v>0</v>
      </c>
      <c r="E938" s="192">
        <v>0</v>
      </c>
      <c r="F938" s="71" t="str">
        <f t="shared" si="17"/>
        <v>-</v>
      </c>
    </row>
    <row r="939" spans="1:6" ht="12" x14ac:dyDescent="0.25">
      <c r="A939" s="70" t="s">
        <v>1806</v>
      </c>
      <c r="B939" s="65" t="s">
        <v>1807</v>
      </c>
      <c r="C939" s="275" t="s">
        <v>1806</v>
      </c>
      <c r="D939" s="192">
        <v>0</v>
      </c>
      <c r="E939" s="192">
        <v>0</v>
      </c>
      <c r="F939" s="71" t="str">
        <f t="shared" si="17"/>
        <v>-</v>
      </c>
    </row>
    <row r="940" spans="1:6" ht="12" x14ac:dyDescent="0.25">
      <c r="A940" s="70" t="s">
        <v>1808</v>
      </c>
      <c r="B940" s="65" t="s">
        <v>1809</v>
      </c>
      <c r="C940" s="275" t="s">
        <v>1808</v>
      </c>
      <c r="D940" s="192">
        <v>0</v>
      </c>
      <c r="E940" s="192">
        <v>0</v>
      </c>
      <c r="F940" s="71" t="str">
        <f t="shared" si="17"/>
        <v>-</v>
      </c>
    </row>
    <row r="941" spans="1:6" ht="12.75" customHeight="1" x14ac:dyDescent="0.25">
      <c r="A941" s="70">
        <v>85412</v>
      </c>
      <c r="B941" s="65" t="s">
        <v>1810</v>
      </c>
      <c r="C941" s="275" t="s">
        <v>1811</v>
      </c>
      <c r="D941" s="192">
        <v>0</v>
      </c>
      <c r="E941" s="192">
        <v>0</v>
      </c>
      <c r="F941" s="71" t="str">
        <f t="shared" si="17"/>
        <v>-</v>
      </c>
    </row>
    <row r="942" spans="1:6" ht="22.8" x14ac:dyDescent="0.25">
      <c r="A942" s="70">
        <v>51212</v>
      </c>
      <c r="B942" s="182" t="s">
        <v>1812</v>
      </c>
      <c r="C942" s="275"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5" t="s">
        <v>1861</v>
      </c>
      <c r="D966" s="192">
        <v>0</v>
      </c>
      <c r="E966" s="192">
        <v>0</v>
      </c>
      <c r="F966" s="71" t="str">
        <f t="shared" si="17"/>
        <v>-</v>
      </c>
    </row>
    <row r="967" spans="1:6" ht="12" x14ac:dyDescent="0.25">
      <c r="A967" s="70">
        <v>51771</v>
      </c>
      <c r="B967" s="65" t="s">
        <v>1862</v>
      </c>
      <c r="C967" s="275" t="s">
        <v>1863</v>
      </c>
      <c r="D967" s="192">
        <v>0</v>
      </c>
      <c r="E967" s="192">
        <v>0</v>
      </c>
      <c r="F967" s="71" t="str">
        <f t="shared" si="17"/>
        <v>-</v>
      </c>
    </row>
    <row r="968" spans="1:6" ht="12" x14ac:dyDescent="0.25">
      <c r="A968" s="70">
        <v>51772</v>
      </c>
      <c r="B968" s="65" t="s">
        <v>1864</v>
      </c>
      <c r="C968" s="275" t="s">
        <v>1865</v>
      </c>
      <c r="D968" s="192">
        <v>0</v>
      </c>
      <c r="E968" s="192">
        <v>0</v>
      </c>
      <c r="F968" s="71" t="str">
        <f t="shared" si="17"/>
        <v>-</v>
      </c>
    </row>
    <row r="969" spans="1:6" ht="12" x14ac:dyDescent="0.25">
      <c r="A969" s="70">
        <v>54132</v>
      </c>
      <c r="B969" s="65" t="s">
        <v>1866</v>
      </c>
      <c r="C969" s="275"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5" t="s">
        <v>1877</v>
      </c>
      <c r="D974" s="192">
        <v>0</v>
      </c>
      <c r="E974" s="192">
        <v>0</v>
      </c>
      <c r="F974" s="71" t="str">
        <f t="shared" si="18"/>
        <v>-</v>
      </c>
    </row>
    <row r="975" spans="1:6" ht="12" x14ac:dyDescent="0.25">
      <c r="A975" s="70" t="s">
        <v>1878</v>
      </c>
      <c r="B975" s="65" t="s">
        <v>1879</v>
      </c>
      <c r="C975" s="275" t="s">
        <v>1878</v>
      </c>
      <c r="D975" s="192">
        <v>0</v>
      </c>
      <c r="E975" s="192">
        <v>0</v>
      </c>
      <c r="F975" s="71" t="str">
        <f t="shared" si="18"/>
        <v>-</v>
      </c>
    </row>
    <row r="976" spans="1:6" ht="22.8" x14ac:dyDescent="0.25">
      <c r="A976" s="70">
        <v>54232</v>
      </c>
      <c r="B976" s="182" t="s">
        <v>1880</v>
      </c>
      <c r="C976" s="275" t="s">
        <v>1881</v>
      </c>
      <c r="D976" s="192">
        <v>0</v>
      </c>
      <c r="E976" s="192">
        <v>0</v>
      </c>
      <c r="F976" s="71" t="str">
        <f t="shared" si="18"/>
        <v>-</v>
      </c>
    </row>
    <row r="977" spans="1:6" ht="22.8" x14ac:dyDescent="0.25">
      <c r="A977" s="70">
        <v>54242</v>
      </c>
      <c r="B977" s="65" t="s">
        <v>1882</v>
      </c>
      <c r="C977" s="275" t="s">
        <v>1883</v>
      </c>
      <c r="D977" s="192">
        <v>0</v>
      </c>
      <c r="E977" s="192">
        <v>0</v>
      </c>
      <c r="F977" s="71" t="str">
        <f t="shared" si="18"/>
        <v>-</v>
      </c>
    </row>
    <row r="978" spans="1:6" ht="22.8" x14ac:dyDescent="0.25">
      <c r="A978" s="70" t="s">
        <v>1884</v>
      </c>
      <c r="B978" s="65" t="s">
        <v>1885</v>
      </c>
      <c r="C978" s="275" t="s">
        <v>1884</v>
      </c>
      <c r="D978" s="192">
        <v>0</v>
      </c>
      <c r="E978" s="192">
        <v>0</v>
      </c>
      <c r="F978" s="71" t="str">
        <f t="shared" si="18"/>
        <v>-</v>
      </c>
    </row>
    <row r="979" spans="1:6" ht="22.8" x14ac:dyDescent="0.25">
      <c r="A979" s="70">
        <v>54312</v>
      </c>
      <c r="B979" s="182" t="s">
        <v>1886</v>
      </c>
      <c r="C979" s="275" t="s">
        <v>1887</v>
      </c>
      <c r="D979" s="192">
        <v>0</v>
      </c>
      <c r="E979" s="192">
        <v>0</v>
      </c>
      <c r="F979" s="71" t="str">
        <f t="shared" si="18"/>
        <v>-</v>
      </c>
    </row>
    <row r="980" spans="1:6" ht="22.8" x14ac:dyDescent="0.25">
      <c r="A980" s="70">
        <v>54431</v>
      </c>
      <c r="B980" s="65" t="s">
        <v>1888</v>
      </c>
      <c r="C980" s="275" t="s">
        <v>1889</v>
      </c>
      <c r="D980" s="192">
        <v>0</v>
      </c>
      <c r="E980" s="192">
        <v>0</v>
      </c>
      <c r="F980" s="71" t="str">
        <f t="shared" si="18"/>
        <v>-</v>
      </c>
    </row>
    <row r="981" spans="1:6" ht="22.8" x14ac:dyDescent="0.25">
      <c r="A981" s="70">
        <v>54432</v>
      </c>
      <c r="B981" s="65" t="s">
        <v>1890</v>
      </c>
      <c r="C981" s="275" t="s">
        <v>1891</v>
      </c>
      <c r="D981" s="192">
        <v>9375.08</v>
      </c>
      <c r="E981" s="192">
        <v>14062.62</v>
      </c>
      <c r="F981" s="71">
        <f t="shared" si="18"/>
        <v>150</v>
      </c>
    </row>
    <row r="982" spans="1:6" ht="22.8" x14ac:dyDescent="0.25">
      <c r="A982" s="70" t="s">
        <v>1892</v>
      </c>
      <c r="B982" s="65" t="s">
        <v>1893</v>
      </c>
      <c r="C982" s="275" t="s">
        <v>1892</v>
      </c>
      <c r="D982" s="192">
        <v>0</v>
      </c>
      <c r="E982" s="192">
        <v>0</v>
      </c>
      <c r="F982" s="71" t="str">
        <f t="shared" si="18"/>
        <v>-</v>
      </c>
    </row>
    <row r="983" spans="1:6" ht="22.8" x14ac:dyDescent="0.25">
      <c r="A983" s="70">
        <v>54442</v>
      </c>
      <c r="B983" s="65" t="s">
        <v>1894</v>
      </c>
      <c r="C983" s="275" t="s">
        <v>1895</v>
      </c>
      <c r="D983" s="192">
        <v>0</v>
      </c>
      <c r="E983" s="192">
        <v>0</v>
      </c>
      <c r="F983" s="71" t="str">
        <f t="shared" si="18"/>
        <v>-</v>
      </c>
    </row>
    <row r="984" spans="1:6" ht="22.8" x14ac:dyDescent="0.25">
      <c r="A984" s="70">
        <v>54452</v>
      </c>
      <c r="B984" s="65" t="s">
        <v>1896</v>
      </c>
      <c r="C984" s="275" t="s">
        <v>1897</v>
      </c>
      <c r="D984" s="192">
        <v>0</v>
      </c>
      <c r="E984" s="192">
        <v>0</v>
      </c>
      <c r="F984" s="71" t="str">
        <f t="shared" si="18"/>
        <v>-</v>
      </c>
    </row>
    <row r="985" spans="1:6" ht="22.8" x14ac:dyDescent="0.25">
      <c r="A985" s="70" t="s">
        <v>1898</v>
      </c>
      <c r="B985" s="65" t="s">
        <v>1899</v>
      </c>
      <c r="C985" s="275" t="s">
        <v>1898</v>
      </c>
      <c r="D985" s="192">
        <v>0</v>
      </c>
      <c r="E985" s="192">
        <v>0</v>
      </c>
      <c r="F985" s="71" t="str">
        <f t="shared" si="18"/>
        <v>-</v>
      </c>
    </row>
    <row r="986" spans="1:6" ht="12" x14ac:dyDescent="0.25">
      <c r="A986" s="70">
        <v>54461</v>
      </c>
      <c r="B986" s="65" t="s">
        <v>1900</v>
      </c>
      <c r="C986" s="275" t="s">
        <v>1901</v>
      </c>
      <c r="D986" s="192">
        <v>0</v>
      </c>
      <c r="E986" s="192">
        <v>0</v>
      </c>
      <c r="F986" s="71" t="str">
        <f t="shared" si="18"/>
        <v>-</v>
      </c>
    </row>
    <row r="987" spans="1:6" ht="12" x14ac:dyDescent="0.25">
      <c r="A987" s="70">
        <v>54462</v>
      </c>
      <c r="B987" s="65" t="s">
        <v>1902</v>
      </c>
      <c r="C987" s="275" t="s">
        <v>1903</v>
      </c>
      <c r="D987" s="192">
        <v>0</v>
      </c>
      <c r="E987" s="192">
        <v>0</v>
      </c>
      <c r="F987" s="71" t="str">
        <f t="shared" si="18"/>
        <v>-</v>
      </c>
    </row>
    <row r="988" spans="1:6" ht="12" x14ac:dyDescent="0.25">
      <c r="A988" s="70" t="s">
        <v>1904</v>
      </c>
      <c r="B988" s="65" t="s">
        <v>1905</v>
      </c>
      <c r="C988" s="275" t="s">
        <v>1904</v>
      </c>
      <c r="D988" s="192">
        <v>0</v>
      </c>
      <c r="E988" s="192">
        <v>0</v>
      </c>
      <c r="F988" s="71" t="str">
        <f t="shared" si="18"/>
        <v>-</v>
      </c>
    </row>
    <row r="989" spans="1:6" ht="22.8" x14ac:dyDescent="0.25">
      <c r="A989" s="70">
        <v>54472</v>
      </c>
      <c r="B989" s="182" t="s">
        <v>1906</v>
      </c>
      <c r="C989" s="275" t="s">
        <v>1907</v>
      </c>
      <c r="D989" s="192">
        <v>0</v>
      </c>
      <c r="E989" s="192">
        <v>0</v>
      </c>
      <c r="F989" s="71" t="str">
        <f t="shared" si="18"/>
        <v>-</v>
      </c>
    </row>
    <row r="990" spans="1:6" ht="22.8" x14ac:dyDescent="0.25">
      <c r="A990" s="70">
        <v>54482</v>
      </c>
      <c r="B990" s="182" t="s">
        <v>1908</v>
      </c>
      <c r="C990" s="275" t="s">
        <v>1909</v>
      </c>
      <c r="D990" s="192">
        <v>0</v>
      </c>
      <c r="E990" s="192">
        <v>0</v>
      </c>
      <c r="F990" s="71" t="str">
        <f t="shared" si="18"/>
        <v>-</v>
      </c>
    </row>
    <row r="991" spans="1:6" ht="22.8" x14ac:dyDescent="0.25">
      <c r="A991" s="70" t="s">
        <v>1910</v>
      </c>
      <c r="B991" s="182" t="s">
        <v>1911</v>
      </c>
      <c r="C991" s="275" t="s">
        <v>1910</v>
      </c>
      <c r="D991" s="192">
        <v>0</v>
      </c>
      <c r="E991" s="192">
        <v>0</v>
      </c>
      <c r="F991" s="71" t="str">
        <f t="shared" si="18"/>
        <v>-</v>
      </c>
    </row>
    <row r="992" spans="1:6" ht="22.8" x14ac:dyDescent="0.25">
      <c r="A992" s="70">
        <v>54532</v>
      </c>
      <c r="B992" s="65" t="s">
        <v>1912</v>
      </c>
      <c r="C992" s="275" t="s">
        <v>1913</v>
      </c>
      <c r="D992" s="192">
        <v>0</v>
      </c>
      <c r="E992" s="192">
        <v>0</v>
      </c>
      <c r="F992" s="71" t="str">
        <f t="shared" si="18"/>
        <v>-</v>
      </c>
    </row>
    <row r="993" spans="1:6" ht="12.75" customHeight="1" x14ac:dyDescent="0.25">
      <c r="A993" s="70">
        <v>54542</v>
      </c>
      <c r="B993" s="65" t="s">
        <v>1914</v>
      </c>
      <c r="C993" s="275" t="s">
        <v>1915</v>
      </c>
      <c r="D993" s="192">
        <v>0</v>
      </c>
      <c r="E993" s="192">
        <v>0</v>
      </c>
      <c r="F993" s="71" t="str">
        <f t="shared" si="18"/>
        <v>-</v>
      </c>
    </row>
    <row r="994" spans="1:6" ht="22.8" x14ac:dyDescent="0.25">
      <c r="A994" s="70">
        <v>54552</v>
      </c>
      <c r="B994" s="65" t="s">
        <v>1916</v>
      </c>
      <c r="C994" s="275" t="s">
        <v>1917</v>
      </c>
      <c r="D994" s="192">
        <v>0</v>
      </c>
      <c r="E994" s="192">
        <v>0</v>
      </c>
      <c r="F994" s="71" t="str">
        <f t="shared" si="18"/>
        <v>-</v>
      </c>
    </row>
    <row r="995" spans="1:6" ht="12.75" customHeight="1" x14ac:dyDescent="0.25">
      <c r="A995" s="70">
        <v>54711</v>
      </c>
      <c r="B995" s="65" t="s">
        <v>1918</v>
      </c>
      <c r="C995" s="275" t="s">
        <v>1919</v>
      </c>
      <c r="D995" s="192">
        <v>0</v>
      </c>
      <c r="E995" s="192">
        <v>0</v>
      </c>
      <c r="F995" s="71" t="str">
        <f t="shared" si="18"/>
        <v>-</v>
      </c>
    </row>
    <row r="996" spans="1:6" ht="12.75" customHeight="1" x14ac:dyDescent="0.25">
      <c r="A996" s="70">
        <v>54712</v>
      </c>
      <c r="B996" s="65" t="s">
        <v>1920</v>
      </c>
      <c r="C996" s="275" t="s">
        <v>1921</v>
      </c>
      <c r="D996" s="192">
        <v>0</v>
      </c>
      <c r="E996" s="192">
        <v>0</v>
      </c>
      <c r="F996" s="71" t="str">
        <f t="shared" si="18"/>
        <v>-</v>
      </c>
    </row>
    <row r="997" spans="1:6" ht="12.75" customHeight="1" x14ac:dyDescent="0.25">
      <c r="A997" s="70">
        <v>54721</v>
      </c>
      <c r="B997" s="65" t="s">
        <v>1922</v>
      </c>
      <c r="C997" s="275" t="s">
        <v>1923</v>
      </c>
      <c r="D997" s="192">
        <v>0</v>
      </c>
      <c r="E997" s="192">
        <v>0</v>
      </c>
      <c r="F997" s="71" t="str">
        <f t="shared" si="18"/>
        <v>-</v>
      </c>
    </row>
    <row r="998" spans="1:6" ht="12.75" customHeight="1" x14ac:dyDescent="0.25">
      <c r="A998" s="70">
        <v>54722</v>
      </c>
      <c r="B998" s="65" t="s">
        <v>1924</v>
      </c>
      <c r="C998" s="275" t="s">
        <v>1925</v>
      </c>
      <c r="D998" s="192">
        <v>0</v>
      </c>
      <c r="E998" s="192">
        <v>0</v>
      </c>
      <c r="F998" s="71" t="str">
        <f t="shared" si="18"/>
        <v>-</v>
      </c>
    </row>
    <row r="999" spans="1:6" ht="12.75" customHeight="1" x14ac:dyDescent="0.25">
      <c r="A999" s="70">
        <v>54731</v>
      </c>
      <c r="B999" s="65" t="s">
        <v>1926</v>
      </c>
      <c r="C999" s="275" t="s">
        <v>1927</v>
      </c>
      <c r="D999" s="192">
        <v>0</v>
      </c>
      <c r="E999" s="192">
        <v>0</v>
      </c>
      <c r="F999" s="71" t="str">
        <f t="shared" si="18"/>
        <v>-</v>
      </c>
    </row>
    <row r="1000" spans="1:6" ht="12.75" customHeight="1" x14ac:dyDescent="0.25">
      <c r="A1000" s="70">
        <v>54732</v>
      </c>
      <c r="B1000" s="65" t="s">
        <v>1928</v>
      </c>
      <c r="C1000" s="275" t="s">
        <v>1929</v>
      </c>
      <c r="D1000" s="192">
        <v>0</v>
      </c>
      <c r="E1000" s="192">
        <v>0</v>
      </c>
      <c r="F1000" s="71" t="str">
        <f t="shared" si="18"/>
        <v>-</v>
      </c>
    </row>
    <row r="1001" spans="1:6" ht="12.75" customHeight="1" x14ac:dyDescent="0.25">
      <c r="A1001" s="70">
        <v>54741</v>
      </c>
      <c r="B1001" s="65" t="s">
        <v>1930</v>
      </c>
      <c r="C1001" s="275" t="s">
        <v>1931</v>
      </c>
      <c r="D1001" s="192">
        <v>0</v>
      </c>
      <c r="E1001" s="192">
        <v>0</v>
      </c>
      <c r="F1001" s="71" t="str">
        <f t="shared" si="18"/>
        <v>-</v>
      </c>
    </row>
    <row r="1002" spans="1:6" ht="12.75" customHeight="1" x14ac:dyDescent="0.25">
      <c r="A1002" s="70">
        <v>54742</v>
      </c>
      <c r="B1002" s="65" t="s">
        <v>1932</v>
      </c>
      <c r="C1002" s="275" t="s">
        <v>1933</v>
      </c>
      <c r="D1002" s="192">
        <v>0</v>
      </c>
      <c r="E1002" s="192">
        <v>0</v>
      </c>
      <c r="F1002" s="71" t="str">
        <f t="shared" si="18"/>
        <v>-</v>
      </c>
    </row>
    <row r="1003" spans="1:6" ht="12" x14ac:dyDescent="0.25">
      <c r="A1003" s="70">
        <v>54751</v>
      </c>
      <c r="B1003" s="65" t="s">
        <v>1934</v>
      </c>
      <c r="C1003" s="275" t="s">
        <v>1935</v>
      </c>
      <c r="D1003" s="192">
        <v>0</v>
      </c>
      <c r="E1003" s="192">
        <v>0</v>
      </c>
      <c r="F1003" s="71" t="str">
        <f t="shared" si="18"/>
        <v>-</v>
      </c>
    </row>
    <row r="1004" spans="1:6" ht="12" x14ac:dyDescent="0.25">
      <c r="A1004" s="70">
        <v>54752</v>
      </c>
      <c r="B1004" s="65" t="s">
        <v>1936</v>
      </c>
      <c r="C1004" s="275" t="s">
        <v>1937</v>
      </c>
      <c r="D1004" s="192">
        <v>0</v>
      </c>
      <c r="E1004" s="192">
        <v>0</v>
      </c>
      <c r="F1004" s="71" t="str">
        <f t="shared" si="18"/>
        <v>-</v>
      </c>
    </row>
    <row r="1005" spans="1:6" ht="22.8" x14ac:dyDescent="0.25">
      <c r="A1005" s="70">
        <v>54761</v>
      </c>
      <c r="B1005" s="65" t="s">
        <v>1938</v>
      </c>
      <c r="C1005" s="275" t="s">
        <v>1939</v>
      </c>
      <c r="D1005" s="192">
        <v>0</v>
      </c>
      <c r="E1005" s="192">
        <v>0</v>
      </c>
      <c r="F1005" s="71" t="str">
        <f t="shared" si="18"/>
        <v>-</v>
      </c>
    </row>
    <row r="1006" spans="1:6" ht="22.8" x14ac:dyDescent="0.25">
      <c r="A1006" s="70">
        <v>54762</v>
      </c>
      <c r="B1006" s="65" t="s">
        <v>1940</v>
      </c>
      <c r="C1006" s="275" t="s">
        <v>1941</v>
      </c>
      <c r="D1006" s="192">
        <v>0</v>
      </c>
      <c r="E1006" s="192">
        <v>0</v>
      </c>
      <c r="F1006" s="71" t="str">
        <f t="shared" si="18"/>
        <v>-</v>
      </c>
    </row>
    <row r="1007" spans="1:6" ht="22.8" x14ac:dyDescent="0.25">
      <c r="A1007" s="70">
        <v>54771</v>
      </c>
      <c r="B1007" s="65" t="s">
        <v>1942</v>
      </c>
      <c r="C1007" s="275" t="s">
        <v>1943</v>
      </c>
      <c r="D1007" s="192">
        <v>0</v>
      </c>
      <c r="E1007" s="192">
        <v>0</v>
      </c>
      <c r="F1007" s="71" t="str">
        <f t="shared" si="18"/>
        <v>-</v>
      </c>
    </row>
    <row r="1008" spans="1:6" ht="22.8" x14ac:dyDescent="0.25">
      <c r="A1008" s="70">
        <v>54772</v>
      </c>
      <c r="B1008" s="65" t="s">
        <v>1944</v>
      </c>
      <c r="C1008" s="275" t="s">
        <v>1945</v>
      </c>
      <c r="D1008" s="192">
        <v>0</v>
      </c>
      <c r="E1008" s="192">
        <v>0</v>
      </c>
      <c r="F1008" s="71" t="str">
        <f t="shared" si="18"/>
        <v>-</v>
      </c>
    </row>
    <row r="1009" spans="1:6" ht="22.8" x14ac:dyDescent="0.25">
      <c r="A1009" s="73">
        <v>55312</v>
      </c>
      <c r="B1009" s="65" t="s">
        <v>1946</v>
      </c>
      <c r="C1009" s="276" t="s">
        <v>1947</v>
      </c>
      <c r="D1009" s="193">
        <v>0</v>
      </c>
      <c r="E1009" s="193">
        <v>0</v>
      </c>
      <c r="F1009" s="75" t="str">
        <f t="shared" si="18"/>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77" t="s">
        <v>1952</v>
      </c>
      <c r="B1012" s="269" t="s">
        <v>1953</v>
      </c>
      <c r="C1012" s="278" t="s">
        <v>1954</v>
      </c>
      <c r="D1012" s="279">
        <v>0</v>
      </c>
      <c r="E1012" s="279">
        <v>0</v>
      </c>
      <c r="F1012" s="71" t="str">
        <f t="shared" ref="F1012:F1019" si="19">IF(D1012&lt;&gt;0,IF(E1012/D1012&gt;=100,"&gt;&gt;100",E1012/D1012*100),"-")</f>
        <v>-</v>
      </c>
    </row>
    <row r="1013" spans="1:6" ht="12" x14ac:dyDescent="0.25">
      <c r="A1013" s="70" t="s">
        <v>1955</v>
      </c>
      <c r="B1013" s="65" t="s">
        <v>1956</v>
      </c>
      <c r="C1013" s="275" t="s">
        <v>1955</v>
      </c>
      <c r="D1013" s="280">
        <v>0</v>
      </c>
      <c r="E1013" s="280">
        <v>0</v>
      </c>
      <c r="F1013" s="71" t="str">
        <f t="shared" si="19"/>
        <v>-</v>
      </c>
    </row>
    <row r="1014" spans="1:6" ht="22.8" x14ac:dyDescent="0.25">
      <c r="A1014" s="70" t="s">
        <v>1957</v>
      </c>
      <c r="B1014" s="65" t="s">
        <v>1958</v>
      </c>
      <c r="C1014" s="275" t="s">
        <v>1957</v>
      </c>
      <c r="D1014" s="280">
        <v>0</v>
      </c>
      <c r="E1014" s="280">
        <v>0</v>
      </c>
      <c r="F1014" s="71" t="str">
        <f t="shared" si="19"/>
        <v>-</v>
      </c>
    </row>
    <row r="1015" spans="1:6" ht="22.8" x14ac:dyDescent="0.25">
      <c r="A1015" s="70">
        <v>26454</v>
      </c>
      <c r="B1015" s="65" t="s">
        <v>1959</v>
      </c>
      <c r="C1015" s="275" t="s">
        <v>1960</v>
      </c>
      <c r="D1015" s="280">
        <v>0</v>
      </c>
      <c r="E1015" s="280">
        <v>0</v>
      </c>
      <c r="F1015" s="71" t="str">
        <f t="shared" si="19"/>
        <v>-</v>
      </c>
    </row>
    <row r="1016" spans="1:6" ht="12.75" customHeight="1" x14ac:dyDescent="0.25">
      <c r="A1016" s="70" t="s">
        <v>1961</v>
      </c>
      <c r="B1016" s="65" t="s">
        <v>1962</v>
      </c>
      <c r="C1016" s="275" t="s">
        <v>1961</v>
      </c>
      <c r="D1016" s="280">
        <v>0</v>
      </c>
      <c r="E1016" s="280">
        <v>0</v>
      </c>
      <c r="F1016" s="71" t="str">
        <f t="shared" si="19"/>
        <v>-</v>
      </c>
    </row>
    <row r="1017" spans="1:6" ht="36" x14ac:dyDescent="0.25">
      <c r="A1017" s="70" t="s">
        <v>1963</v>
      </c>
      <c r="B1017" s="65" t="s">
        <v>1964</v>
      </c>
      <c r="C1017" s="275" t="s">
        <v>1965</v>
      </c>
      <c r="D1017" s="280">
        <v>0</v>
      </c>
      <c r="E1017" s="280">
        <v>0</v>
      </c>
      <c r="F1017" s="71" t="str">
        <f t="shared" si="19"/>
        <v>-</v>
      </c>
    </row>
    <row r="1018" spans="1:6" ht="12.75" customHeight="1" x14ac:dyDescent="0.25">
      <c r="A1018" s="70" t="s">
        <v>1966</v>
      </c>
      <c r="B1018" s="65" t="s">
        <v>1967</v>
      </c>
      <c r="C1018" s="275" t="s">
        <v>1966</v>
      </c>
      <c r="D1018" s="280">
        <v>0</v>
      </c>
      <c r="E1018" s="280">
        <v>0</v>
      </c>
      <c r="F1018" s="71" t="str">
        <f t="shared" si="19"/>
        <v>-</v>
      </c>
    </row>
    <row r="1019" spans="1:6" ht="22.8" x14ac:dyDescent="0.25">
      <c r="A1019" s="73">
        <v>26534</v>
      </c>
      <c r="B1019" s="74" t="s">
        <v>1968</v>
      </c>
      <c r="C1019" s="276" t="s">
        <v>1969</v>
      </c>
      <c r="D1019" s="281">
        <v>0</v>
      </c>
      <c r="E1019" s="281">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505" right="0.70866141732283505" top="0.74803149606299202" bottom="0.74803149606299202" header="0.31496062992126" footer="0.31496062992126"/>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27" customWidth="1"/>
    <col min="9" max="23" width="8" style="67" customWidth="1"/>
    <col min="24" max="30" width="14.44140625" style="67" customWidth="1"/>
    <col min="31" max="16384" width="14.44140625" style="67"/>
  </cols>
  <sheetData>
    <row r="1" spans="1:24" s="46" customFormat="1" ht="44.25" customHeight="1" x14ac:dyDescent="0.25">
      <c r="A1" s="266" t="s">
        <v>0</v>
      </c>
      <c r="B1" s="319"/>
      <c r="C1" s="266" t="s">
        <v>2</v>
      </c>
      <c r="D1" s="320"/>
      <c r="E1" s="266" t="s">
        <v>4</v>
      </c>
      <c r="F1" s="321"/>
      <c r="H1" s="323"/>
    </row>
    <row r="2" spans="1:24" ht="50.1" customHeight="1" x14ac:dyDescent="0.25">
      <c r="A2" s="374" t="s">
        <v>1990</v>
      </c>
      <c r="B2" s="375"/>
      <c r="C2" s="375"/>
      <c r="D2" s="375"/>
      <c r="E2" s="375"/>
      <c r="F2" s="375"/>
      <c r="G2" s="66"/>
      <c r="H2" s="324"/>
      <c r="I2" s="66"/>
      <c r="J2" s="66"/>
      <c r="K2" s="66"/>
      <c r="L2" s="66"/>
      <c r="M2" s="66"/>
      <c r="N2" s="66"/>
      <c r="O2" s="66"/>
      <c r="P2" s="66"/>
      <c r="Q2" s="66"/>
      <c r="R2" s="66"/>
      <c r="S2" s="66"/>
      <c r="T2" s="66"/>
      <c r="U2" s="66"/>
      <c r="V2" s="66"/>
      <c r="W2" s="66"/>
    </row>
    <row r="3" spans="1:24" s="177" customFormat="1" ht="48" customHeight="1" x14ac:dyDescent="0.25">
      <c r="A3" s="303" t="s">
        <v>7</v>
      </c>
      <c r="B3" s="304" t="s">
        <v>8</v>
      </c>
      <c r="C3" s="305" t="s">
        <v>9</v>
      </c>
      <c r="D3" s="306" t="s">
        <v>1999</v>
      </c>
      <c r="E3" s="304" t="s">
        <v>2000</v>
      </c>
      <c r="F3" s="307" t="s">
        <v>12</v>
      </c>
      <c r="H3" s="325"/>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2996</v>
      </c>
      <c r="B5" s="378"/>
      <c r="C5" s="217"/>
      <c r="D5" s="218"/>
      <c r="E5" s="218"/>
      <c r="F5" s="219"/>
      <c r="G5" s="42"/>
      <c r="H5" s="326"/>
      <c r="I5" s="42"/>
      <c r="J5" s="42"/>
      <c r="K5" s="42"/>
      <c r="L5" s="42"/>
      <c r="M5" s="42"/>
      <c r="N5" s="42"/>
      <c r="O5" s="42"/>
      <c r="P5" s="42"/>
      <c r="Q5" s="42"/>
      <c r="R5" s="42"/>
      <c r="S5" s="42"/>
      <c r="T5" s="42"/>
      <c r="U5" s="42"/>
      <c r="V5" s="42"/>
      <c r="W5" s="42"/>
    </row>
    <row r="6" spans="1:24" ht="12.75" customHeight="1" x14ac:dyDescent="0.25">
      <c r="A6" s="178"/>
      <c r="B6" s="179" t="s">
        <v>2997</v>
      </c>
      <c r="C6" s="259" t="s">
        <v>2998</v>
      </c>
      <c r="D6" s="180">
        <f>D7+D69</f>
        <v>0</v>
      </c>
      <c r="E6" s="180">
        <f>E7+E69</f>
        <v>0</v>
      </c>
      <c r="F6" s="181" t="str">
        <f t="shared" ref="F6:F37" si="0">IF(D6&gt;0,IF(E6/D6&gt;=100,"&gt;&gt;100",E6/D6*100),"-")</f>
        <v>-</v>
      </c>
      <c r="G6" s="66"/>
      <c r="H6" s="324"/>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D8+D12+D51+D52+D56+D63</f>
        <v>0</v>
      </c>
      <c r="E7" s="79">
        <f>E8+E12+E51+E52+E56+E63</f>
        <v>0</v>
      </c>
      <c r="F7" s="71" t="str">
        <f t="shared" si="0"/>
        <v>-</v>
      </c>
      <c r="G7" s="66"/>
      <c r="H7" s="324"/>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0"/>
        <v>-</v>
      </c>
      <c r="G8" s="66"/>
      <c r="H8" s="324"/>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0"/>
        <v>-</v>
      </c>
      <c r="G9" s="66"/>
      <c r="H9" s="324"/>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0"/>
        <v>-</v>
      </c>
      <c r="G10" s="66"/>
      <c r="H10" s="324"/>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0"/>
        <v>-</v>
      </c>
      <c r="G11" s="66"/>
      <c r="H11" s="324"/>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D13+D19+D29+D35+D41+D45</f>
        <v>0</v>
      </c>
      <c r="E12" s="79">
        <f>E13+E19+E29+E35+E41+E45</f>
        <v>0</v>
      </c>
      <c r="F12" s="71" t="str">
        <f t="shared" si="0"/>
        <v>-</v>
      </c>
      <c r="G12" s="66"/>
      <c r="H12" s="324"/>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SUM(D14:D17)-D18</f>
        <v>0</v>
      </c>
      <c r="E13" s="79">
        <f>SUM(E14:E17)-E18</f>
        <v>0</v>
      </c>
      <c r="F13" s="71" t="str">
        <f t="shared" si="0"/>
        <v>-</v>
      </c>
      <c r="G13" s="66"/>
      <c r="H13" s="324"/>
      <c r="I13" s="66"/>
      <c r="J13" s="66"/>
      <c r="K13" s="66"/>
      <c r="L13" s="66"/>
      <c r="M13" s="66"/>
      <c r="N13" s="66"/>
      <c r="O13" s="66"/>
      <c r="P13" s="66"/>
      <c r="Q13" s="66"/>
      <c r="R13" s="66"/>
      <c r="S13" s="66"/>
      <c r="T13" s="66"/>
      <c r="U13" s="66"/>
      <c r="V13" s="66"/>
      <c r="W13" s="66"/>
    </row>
    <row r="14" spans="1:24" ht="12.75" customHeight="1" x14ac:dyDescent="0.25">
      <c r="A14" s="70" t="s">
        <v>3009</v>
      </c>
      <c r="B14" s="65" t="s">
        <v>638</v>
      </c>
      <c r="C14" s="134" t="s">
        <v>3009</v>
      </c>
      <c r="D14" s="192"/>
      <c r="E14" s="192"/>
      <c r="F14" s="71" t="str">
        <f t="shared" si="0"/>
        <v>-</v>
      </c>
      <c r="G14" s="66"/>
      <c r="H14" s="324"/>
      <c r="I14" s="66"/>
      <c r="J14" s="66"/>
      <c r="K14" s="66"/>
      <c r="L14" s="66"/>
      <c r="M14" s="66"/>
      <c r="N14" s="66"/>
      <c r="O14" s="66"/>
      <c r="P14" s="66"/>
      <c r="Q14" s="66"/>
      <c r="R14" s="66"/>
      <c r="S14" s="66"/>
      <c r="T14" s="66"/>
      <c r="U14" s="66"/>
      <c r="V14" s="66"/>
      <c r="W14" s="66"/>
    </row>
    <row r="15" spans="1:24" ht="12.75" customHeight="1" x14ac:dyDescent="0.25">
      <c r="A15" s="70" t="s">
        <v>3010</v>
      </c>
      <c r="B15" s="65" t="s">
        <v>640</v>
      </c>
      <c r="C15" s="134" t="s">
        <v>3010</v>
      </c>
      <c r="D15" s="192"/>
      <c r="E15" s="192"/>
      <c r="F15" s="71" t="str">
        <f t="shared" si="0"/>
        <v>-</v>
      </c>
      <c r="G15" s="66"/>
      <c r="H15" s="324"/>
      <c r="I15" s="66"/>
      <c r="J15" s="66"/>
      <c r="K15" s="66"/>
      <c r="L15" s="66"/>
      <c r="M15" s="66"/>
      <c r="N15" s="66"/>
      <c r="O15" s="66"/>
      <c r="P15" s="66"/>
      <c r="Q15" s="66"/>
      <c r="R15" s="66"/>
      <c r="S15" s="66"/>
      <c r="T15" s="66"/>
      <c r="U15" s="66"/>
      <c r="V15" s="66"/>
      <c r="W15" s="66"/>
    </row>
    <row r="16" spans="1:24" ht="12.75" customHeight="1" x14ac:dyDescent="0.25">
      <c r="A16" s="70" t="s">
        <v>3011</v>
      </c>
      <c r="B16" s="65" t="s">
        <v>642</v>
      </c>
      <c r="C16" s="134" t="s">
        <v>3011</v>
      </c>
      <c r="D16" s="192"/>
      <c r="E16" s="192"/>
      <c r="F16" s="71" t="str">
        <f t="shared" si="0"/>
        <v>-</v>
      </c>
      <c r="G16" s="66"/>
      <c r="H16" s="324"/>
      <c r="I16" s="66"/>
      <c r="J16" s="66"/>
      <c r="K16" s="66"/>
      <c r="L16" s="66"/>
      <c r="M16" s="66"/>
      <c r="N16" s="66"/>
      <c r="O16" s="66"/>
      <c r="P16" s="66"/>
      <c r="Q16" s="66"/>
      <c r="R16" s="66"/>
      <c r="S16" s="66"/>
      <c r="T16" s="66"/>
      <c r="U16" s="66"/>
      <c r="V16" s="66"/>
      <c r="W16" s="66"/>
    </row>
    <row r="17" spans="1:23" ht="12.75" customHeight="1" x14ac:dyDescent="0.25">
      <c r="A17" s="70" t="s">
        <v>3012</v>
      </c>
      <c r="B17" s="65" t="s">
        <v>644</v>
      </c>
      <c r="C17" s="134" t="s">
        <v>3012</v>
      </c>
      <c r="D17" s="192"/>
      <c r="E17" s="192"/>
      <c r="F17" s="71" t="str">
        <f t="shared" si="0"/>
        <v>-</v>
      </c>
      <c r="G17" s="66"/>
      <c r="H17" s="324"/>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0"/>
        <v>-</v>
      </c>
      <c r="G18" s="66"/>
      <c r="H18" s="324"/>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SUM(D20:D27)-D28</f>
        <v>0</v>
      </c>
      <c r="E19" s="79">
        <f>SUM(E20:E27)-E28</f>
        <v>0</v>
      </c>
      <c r="F19" s="71" t="str">
        <f t="shared" si="0"/>
        <v>-</v>
      </c>
      <c r="G19" s="66"/>
      <c r="H19" s="324"/>
      <c r="I19" s="66"/>
      <c r="J19" s="66"/>
      <c r="K19" s="66"/>
      <c r="L19" s="66"/>
      <c r="M19" s="66"/>
      <c r="N19" s="66"/>
      <c r="O19" s="66"/>
      <c r="P19" s="66"/>
      <c r="Q19" s="66"/>
      <c r="R19" s="66"/>
      <c r="S19" s="66"/>
      <c r="T19" s="66"/>
      <c r="U19" s="66"/>
      <c r="V19" s="66"/>
      <c r="W19" s="66"/>
    </row>
    <row r="20" spans="1:23" ht="12.75" customHeight="1" x14ac:dyDescent="0.25">
      <c r="A20" s="70" t="s">
        <v>3017</v>
      </c>
      <c r="B20" s="65" t="s">
        <v>648</v>
      </c>
      <c r="C20" s="134" t="s">
        <v>3017</v>
      </c>
      <c r="D20" s="192"/>
      <c r="E20" s="192"/>
      <c r="F20" s="71" t="str">
        <f t="shared" si="0"/>
        <v>-</v>
      </c>
      <c r="G20" s="66"/>
      <c r="H20" s="324"/>
      <c r="I20" s="66"/>
      <c r="J20" s="66"/>
      <c r="K20" s="66"/>
      <c r="L20" s="66"/>
      <c r="M20" s="66"/>
      <c r="N20" s="66"/>
      <c r="O20" s="66"/>
      <c r="P20" s="66"/>
      <c r="Q20" s="66"/>
      <c r="R20" s="66"/>
      <c r="S20" s="66"/>
      <c r="T20" s="66"/>
      <c r="U20" s="66"/>
      <c r="V20" s="66"/>
      <c r="W20" s="66"/>
    </row>
    <row r="21" spans="1:23" ht="12.75" customHeight="1" x14ac:dyDescent="0.25">
      <c r="A21" s="70" t="s">
        <v>3018</v>
      </c>
      <c r="B21" s="65" t="s">
        <v>741</v>
      </c>
      <c r="C21" s="134" t="s">
        <v>3018</v>
      </c>
      <c r="D21" s="192"/>
      <c r="E21" s="192"/>
      <c r="F21" s="71" t="str">
        <f t="shared" si="0"/>
        <v>-</v>
      </c>
      <c r="G21" s="66"/>
      <c r="H21" s="324"/>
      <c r="I21" s="66"/>
      <c r="J21" s="66"/>
      <c r="K21" s="66"/>
      <c r="L21" s="66"/>
      <c r="M21" s="66"/>
      <c r="N21" s="66"/>
      <c r="O21" s="66"/>
      <c r="P21" s="66"/>
      <c r="Q21" s="66"/>
      <c r="R21" s="66"/>
      <c r="S21" s="66"/>
      <c r="T21" s="66"/>
      <c r="U21" s="66"/>
      <c r="V21" s="66"/>
      <c r="W21" s="66"/>
    </row>
    <row r="22" spans="1:23" ht="12.75" customHeight="1" x14ac:dyDescent="0.25">
      <c r="A22" s="70" t="s">
        <v>3019</v>
      </c>
      <c r="B22" s="65" t="s">
        <v>652</v>
      </c>
      <c r="C22" s="134" t="s">
        <v>3019</v>
      </c>
      <c r="D22" s="192"/>
      <c r="E22" s="192"/>
      <c r="F22" s="71" t="str">
        <f t="shared" si="0"/>
        <v>-</v>
      </c>
      <c r="G22" s="66"/>
      <c r="H22" s="324"/>
      <c r="I22" s="66"/>
      <c r="J22" s="66"/>
      <c r="K22" s="66"/>
      <c r="L22" s="66"/>
      <c r="M22" s="66"/>
      <c r="N22" s="66"/>
      <c r="O22" s="66"/>
      <c r="P22" s="66"/>
      <c r="Q22" s="66"/>
      <c r="R22" s="66"/>
      <c r="S22" s="66"/>
      <c r="T22" s="66"/>
      <c r="U22" s="66"/>
      <c r="V22" s="66"/>
      <c r="W22" s="66"/>
    </row>
    <row r="23" spans="1:23" ht="12.75" customHeight="1" x14ac:dyDescent="0.25">
      <c r="A23" s="70" t="s">
        <v>3020</v>
      </c>
      <c r="B23" s="65" t="s">
        <v>654</v>
      </c>
      <c r="C23" s="134" t="s">
        <v>3020</v>
      </c>
      <c r="D23" s="192"/>
      <c r="E23" s="192"/>
      <c r="F23" s="71" t="str">
        <f t="shared" si="0"/>
        <v>-</v>
      </c>
      <c r="G23" s="66"/>
      <c r="H23" s="324"/>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0"/>
        <v>-</v>
      </c>
      <c r="G24" s="66"/>
      <c r="H24" s="324"/>
      <c r="I24" s="66"/>
      <c r="J24" s="66"/>
      <c r="K24" s="66"/>
      <c r="L24" s="66"/>
      <c r="M24" s="66"/>
      <c r="N24" s="66"/>
      <c r="O24" s="66"/>
      <c r="P24" s="66"/>
      <c r="Q24" s="66"/>
      <c r="R24" s="66"/>
      <c r="S24" s="66"/>
      <c r="T24" s="66"/>
      <c r="U24" s="66"/>
      <c r="V24" s="66"/>
      <c r="W24" s="66"/>
    </row>
    <row r="25" spans="1:23" ht="12.75" customHeight="1" x14ac:dyDescent="0.25">
      <c r="A25" s="70" t="s">
        <v>3023</v>
      </c>
      <c r="B25" s="65" t="s">
        <v>658</v>
      </c>
      <c r="C25" s="134" t="s">
        <v>3023</v>
      </c>
      <c r="D25" s="192"/>
      <c r="E25" s="192"/>
      <c r="F25" s="71" t="str">
        <f t="shared" si="0"/>
        <v>-</v>
      </c>
      <c r="G25" s="66"/>
      <c r="H25" s="324"/>
      <c r="I25" s="66"/>
      <c r="J25" s="66"/>
      <c r="K25" s="66"/>
      <c r="L25" s="66"/>
      <c r="M25" s="66"/>
      <c r="N25" s="66"/>
      <c r="O25" s="66"/>
      <c r="P25" s="66"/>
      <c r="Q25" s="66"/>
      <c r="R25" s="66"/>
      <c r="S25" s="66"/>
      <c r="T25" s="66"/>
      <c r="U25" s="66"/>
      <c r="V25" s="66"/>
      <c r="W25" s="66"/>
    </row>
    <row r="26" spans="1:23" ht="12.75" customHeight="1" x14ac:dyDescent="0.25">
      <c r="A26" s="70" t="s">
        <v>3024</v>
      </c>
      <c r="B26" s="65" t="s">
        <v>660</v>
      </c>
      <c r="C26" s="134" t="s">
        <v>3024</v>
      </c>
      <c r="D26" s="192"/>
      <c r="E26" s="192"/>
      <c r="F26" s="71" t="str">
        <f t="shared" si="0"/>
        <v>-</v>
      </c>
      <c r="G26" s="66"/>
      <c r="H26" s="324"/>
      <c r="I26" s="66"/>
      <c r="J26" s="66"/>
      <c r="K26" s="66"/>
      <c r="L26" s="66"/>
      <c r="M26" s="66"/>
      <c r="N26" s="66"/>
      <c r="O26" s="66"/>
      <c r="P26" s="66"/>
      <c r="Q26" s="66"/>
      <c r="R26" s="66"/>
      <c r="S26" s="66"/>
      <c r="T26" s="66"/>
      <c r="U26" s="66"/>
      <c r="V26" s="66"/>
      <c r="W26" s="66"/>
    </row>
    <row r="27" spans="1:23" ht="12.75" customHeight="1" x14ac:dyDescent="0.25">
      <c r="A27" s="70" t="s">
        <v>3025</v>
      </c>
      <c r="B27" s="65" t="s">
        <v>663</v>
      </c>
      <c r="C27" s="134" t="s">
        <v>3025</v>
      </c>
      <c r="D27" s="192"/>
      <c r="E27" s="192"/>
      <c r="F27" s="71" t="str">
        <f t="shared" si="0"/>
        <v>-</v>
      </c>
      <c r="G27" s="66"/>
      <c r="H27" s="324"/>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0"/>
        <v>-</v>
      </c>
      <c r="G28" s="66"/>
      <c r="H28" s="324"/>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SUM(D30:D33)-D34</f>
        <v>0</v>
      </c>
      <c r="E29" s="79">
        <f>SUM(E30:E33)-E34</f>
        <v>0</v>
      </c>
      <c r="F29" s="71" t="str">
        <f t="shared" si="0"/>
        <v>-</v>
      </c>
      <c r="G29" s="66"/>
      <c r="H29" s="324"/>
      <c r="I29" s="66"/>
      <c r="J29" s="66"/>
      <c r="K29" s="66"/>
      <c r="L29" s="66"/>
      <c r="M29" s="66"/>
      <c r="N29" s="66"/>
      <c r="O29" s="66"/>
      <c r="P29" s="66"/>
      <c r="Q29" s="66"/>
      <c r="R29" s="66"/>
      <c r="S29" s="66"/>
      <c r="T29" s="66"/>
      <c r="U29" s="66"/>
      <c r="V29" s="66"/>
      <c r="W29" s="66"/>
    </row>
    <row r="30" spans="1:23" ht="12.75" customHeight="1" x14ac:dyDescent="0.25">
      <c r="A30" s="70" t="s">
        <v>3030</v>
      </c>
      <c r="B30" s="65" t="s">
        <v>666</v>
      </c>
      <c r="C30" s="134" t="s">
        <v>3030</v>
      </c>
      <c r="D30" s="192"/>
      <c r="E30" s="192"/>
      <c r="F30" s="71" t="str">
        <f t="shared" si="0"/>
        <v>-</v>
      </c>
      <c r="G30" s="66"/>
      <c r="H30" s="324"/>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0"/>
        <v>-</v>
      </c>
      <c r="G31" s="66"/>
      <c r="H31" s="324"/>
      <c r="I31" s="66"/>
      <c r="J31" s="66"/>
      <c r="K31" s="66"/>
      <c r="L31" s="66"/>
      <c r="M31" s="66"/>
      <c r="N31" s="66"/>
      <c r="O31" s="66"/>
      <c r="P31" s="66"/>
      <c r="Q31" s="66"/>
      <c r="R31" s="66"/>
      <c r="S31" s="66"/>
      <c r="T31" s="66"/>
      <c r="U31" s="66"/>
      <c r="V31" s="66"/>
      <c r="W31" s="66"/>
    </row>
    <row r="32" spans="1:23" ht="12.75" customHeight="1" x14ac:dyDescent="0.25">
      <c r="A32" s="70" t="s">
        <v>3033</v>
      </c>
      <c r="B32" s="65" t="s">
        <v>670</v>
      </c>
      <c r="C32" s="134" t="s">
        <v>3033</v>
      </c>
      <c r="D32" s="192"/>
      <c r="E32" s="192"/>
      <c r="F32" s="71" t="str">
        <f t="shared" si="0"/>
        <v>-</v>
      </c>
      <c r="G32" s="66"/>
      <c r="H32" s="324"/>
      <c r="I32" s="66"/>
      <c r="J32" s="66"/>
      <c r="K32" s="66"/>
      <c r="L32" s="66"/>
      <c r="M32" s="66"/>
      <c r="N32" s="66"/>
      <c r="O32" s="66"/>
      <c r="P32" s="66"/>
      <c r="Q32" s="66"/>
      <c r="R32" s="66"/>
      <c r="S32" s="66"/>
      <c r="T32" s="66"/>
      <c r="U32" s="66"/>
      <c r="V32" s="66"/>
      <c r="W32" s="66"/>
    </row>
    <row r="33" spans="1:23" ht="12.75" customHeight="1" x14ac:dyDescent="0.25">
      <c r="A33" s="70" t="s">
        <v>3034</v>
      </c>
      <c r="B33" s="65" t="s">
        <v>672</v>
      </c>
      <c r="C33" s="134" t="s">
        <v>3034</v>
      </c>
      <c r="D33" s="192"/>
      <c r="E33" s="192"/>
      <c r="F33" s="71" t="str">
        <f t="shared" si="0"/>
        <v>-</v>
      </c>
      <c r="G33" s="66"/>
      <c r="H33" s="324"/>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0"/>
        <v>-</v>
      </c>
      <c r="G34" s="66"/>
      <c r="H34" s="324"/>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SUM(D36:D39)-D40</f>
        <v>0</v>
      </c>
      <c r="E35" s="79">
        <f>SUM(E36:E39)-E40</f>
        <v>0</v>
      </c>
      <c r="F35" s="71" t="str">
        <f t="shared" si="0"/>
        <v>-</v>
      </c>
      <c r="G35" s="66"/>
      <c r="H35" s="324"/>
      <c r="I35" s="66"/>
      <c r="J35" s="66"/>
      <c r="K35" s="66"/>
      <c r="L35" s="66"/>
      <c r="M35" s="66"/>
      <c r="N35" s="66"/>
      <c r="O35" s="66"/>
      <c r="P35" s="66"/>
      <c r="Q35" s="66"/>
      <c r="R35" s="66"/>
      <c r="S35" s="66"/>
      <c r="T35" s="66"/>
      <c r="U35" s="66"/>
      <c r="V35" s="66"/>
      <c r="W35" s="66"/>
    </row>
    <row r="36" spans="1:23" ht="12.75" customHeight="1" x14ac:dyDescent="0.25">
      <c r="A36" s="70" t="s">
        <v>3039</v>
      </c>
      <c r="B36" s="65" t="s">
        <v>757</v>
      </c>
      <c r="C36" s="134" t="s">
        <v>3039</v>
      </c>
      <c r="D36" s="192"/>
      <c r="E36" s="192"/>
      <c r="F36" s="71" t="str">
        <f t="shared" si="0"/>
        <v>-</v>
      </c>
      <c r="G36" s="66"/>
      <c r="H36" s="324"/>
      <c r="I36" s="66"/>
      <c r="J36" s="66"/>
      <c r="K36" s="66"/>
      <c r="L36" s="66"/>
      <c r="M36" s="66"/>
      <c r="N36" s="66"/>
      <c r="O36" s="66"/>
      <c r="P36" s="66"/>
      <c r="Q36" s="66"/>
      <c r="R36" s="66"/>
      <c r="S36" s="66"/>
      <c r="T36" s="66"/>
      <c r="U36" s="66"/>
      <c r="V36" s="66"/>
      <c r="W36" s="66"/>
    </row>
    <row r="37" spans="1:23" ht="12.75" customHeight="1" x14ac:dyDescent="0.25">
      <c r="A37" s="70" t="s">
        <v>3040</v>
      </c>
      <c r="B37" s="65" t="s">
        <v>678</v>
      </c>
      <c r="C37" s="134" t="s">
        <v>3040</v>
      </c>
      <c r="D37" s="192"/>
      <c r="E37" s="192"/>
      <c r="F37" s="71" t="str">
        <f t="shared" si="0"/>
        <v>-</v>
      </c>
      <c r="G37" s="66"/>
      <c r="H37" s="324"/>
      <c r="I37" s="66"/>
      <c r="J37" s="66"/>
      <c r="K37" s="66"/>
      <c r="L37" s="66"/>
      <c r="M37" s="66"/>
      <c r="N37" s="66"/>
      <c r="O37" s="66"/>
      <c r="P37" s="66"/>
      <c r="Q37" s="66"/>
      <c r="R37" s="66"/>
      <c r="S37" s="66"/>
      <c r="T37" s="66"/>
      <c r="U37" s="66"/>
      <c r="V37" s="66"/>
      <c r="W37" s="66"/>
    </row>
    <row r="38" spans="1:23" ht="12.75" customHeight="1" x14ac:dyDescent="0.25">
      <c r="A38" s="70" t="s">
        <v>3041</v>
      </c>
      <c r="B38" s="65" t="s">
        <v>680</v>
      </c>
      <c r="C38" s="134" t="s">
        <v>3041</v>
      </c>
      <c r="D38" s="192"/>
      <c r="E38" s="192"/>
      <c r="F38" s="71" t="str">
        <f t="shared" ref="F38:F69" si="1">IF(D38&gt;0,IF(E38/D38&gt;=100,"&gt;&gt;100",E38/D38*100),"-")</f>
        <v>-</v>
      </c>
      <c r="G38" s="66"/>
      <c r="H38" s="324"/>
      <c r="I38" s="66"/>
      <c r="J38" s="66"/>
      <c r="K38" s="66"/>
      <c r="L38" s="66"/>
      <c r="M38" s="66"/>
      <c r="N38" s="66"/>
      <c r="O38" s="66"/>
      <c r="P38" s="66"/>
      <c r="Q38" s="66"/>
      <c r="R38" s="66"/>
      <c r="S38" s="66"/>
      <c r="T38" s="66"/>
      <c r="U38" s="66"/>
      <c r="V38" s="66"/>
      <c r="W38" s="66"/>
    </row>
    <row r="39" spans="1:23" ht="12.75" customHeight="1" x14ac:dyDescent="0.25">
      <c r="A39" s="70" t="s">
        <v>3042</v>
      </c>
      <c r="B39" s="65" t="s">
        <v>682</v>
      </c>
      <c r="C39" s="134" t="s">
        <v>3042</v>
      </c>
      <c r="D39" s="192"/>
      <c r="E39" s="192"/>
      <c r="F39" s="71" t="str">
        <f t="shared" si="1"/>
        <v>-</v>
      </c>
      <c r="G39" s="66"/>
      <c r="H39" s="324"/>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24"/>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SUM(D42:D43)-D44</f>
        <v>0</v>
      </c>
      <c r="E41" s="79">
        <f>SUM(E42:E43)-E44</f>
        <v>0</v>
      </c>
      <c r="F41" s="71" t="str">
        <f t="shared" si="1"/>
        <v>-</v>
      </c>
      <c r="G41" s="66"/>
      <c r="H41" s="324"/>
      <c r="I41" s="66"/>
      <c r="J41" s="66"/>
      <c r="K41" s="66"/>
      <c r="L41" s="66"/>
      <c r="M41" s="66"/>
      <c r="N41" s="66"/>
      <c r="O41" s="66"/>
      <c r="P41" s="66"/>
      <c r="Q41" s="66"/>
      <c r="R41" s="66"/>
      <c r="S41" s="66"/>
      <c r="T41" s="66"/>
      <c r="U41" s="66"/>
      <c r="V41" s="66"/>
      <c r="W41" s="66"/>
    </row>
    <row r="42" spans="1:23" ht="12.75" customHeight="1" x14ac:dyDescent="0.25">
      <c r="A42" s="70" t="s">
        <v>3047</v>
      </c>
      <c r="B42" s="65" t="s">
        <v>686</v>
      </c>
      <c r="C42" s="134" t="s">
        <v>3047</v>
      </c>
      <c r="D42" s="192"/>
      <c r="E42" s="192"/>
      <c r="F42" s="71" t="str">
        <f t="shared" si="1"/>
        <v>-</v>
      </c>
      <c r="G42" s="66"/>
      <c r="H42" s="324"/>
      <c r="I42" s="66"/>
      <c r="J42" s="66"/>
      <c r="K42" s="66"/>
      <c r="L42" s="66"/>
      <c r="M42" s="66"/>
      <c r="N42" s="66"/>
      <c r="O42" s="66"/>
      <c r="P42" s="66"/>
      <c r="Q42" s="66"/>
      <c r="R42" s="66"/>
      <c r="S42" s="66"/>
      <c r="T42" s="66"/>
      <c r="U42" s="66"/>
      <c r="V42" s="66"/>
      <c r="W42" s="66"/>
    </row>
    <row r="43" spans="1:23" ht="12.75" customHeight="1" x14ac:dyDescent="0.25">
      <c r="A43" s="70" t="s">
        <v>3048</v>
      </c>
      <c r="B43" s="65" t="s">
        <v>688</v>
      </c>
      <c r="C43" s="134" t="s">
        <v>3048</v>
      </c>
      <c r="D43" s="192"/>
      <c r="E43" s="192"/>
      <c r="F43" s="71" t="str">
        <f t="shared" si="1"/>
        <v>-</v>
      </c>
      <c r="G43" s="66"/>
      <c r="H43" s="324"/>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24"/>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SUM(D46:D49)-D50</f>
        <v>0</v>
      </c>
      <c r="E45" s="79">
        <f>SUM(E46:E49)-E50</f>
        <v>0</v>
      </c>
      <c r="F45" s="71" t="str">
        <f t="shared" si="1"/>
        <v>-</v>
      </c>
      <c r="G45" s="66"/>
      <c r="H45" s="324"/>
      <c r="I45" s="66"/>
      <c r="J45" s="66"/>
      <c r="K45" s="66"/>
      <c r="L45" s="66"/>
      <c r="M45" s="66"/>
      <c r="N45" s="66"/>
      <c r="O45" s="66"/>
      <c r="P45" s="66"/>
      <c r="Q45" s="66"/>
      <c r="R45" s="66"/>
      <c r="S45" s="66"/>
      <c r="T45" s="66"/>
      <c r="U45" s="66"/>
      <c r="V45" s="66"/>
      <c r="W45" s="66"/>
    </row>
    <row r="46" spans="1:23" ht="12.75" customHeight="1" x14ac:dyDescent="0.25">
      <c r="A46" s="70" t="s">
        <v>3053</v>
      </c>
      <c r="B46" s="65" t="s">
        <v>692</v>
      </c>
      <c r="C46" s="134" t="s">
        <v>3053</v>
      </c>
      <c r="D46" s="192"/>
      <c r="E46" s="192"/>
      <c r="F46" s="71" t="str">
        <f t="shared" si="1"/>
        <v>-</v>
      </c>
      <c r="G46" s="66"/>
      <c r="H46" s="324"/>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24"/>
      <c r="I47" s="66"/>
      <c r="J47" s="66"/>
      <c r="K47" s="66"/>
      <c r="L47" s="66"/>
      <c r="M47" s="66"/>
      <c r="N47" s="66"/>
      <c r="O47" s="66"/>
      <c r="P47" s="66"/>
      <c r="Q47" s="66"/>
      <c r="R47" s="66"/>
      <c r="S47" s="66"/>
      <c r="T47" s="66"/>
      <c r="U47" s="66"/>
      <c r="V47" s="66"/>
      <c r="W47" s="66"/>
    </row>
    <row r="48" spans="1:23" ht="12.75" customHeight="1" x14ac:dyDescent="0.25">
      <c r="A48" s="70" t="s">
        <v>3056</v>
      </c>
      <c r="B48" s="65" t="s">
        <v>696</v>
      </c>
      <c r="C48" s="134" t="s">
        <v>3056</v>
      </c>
      <c r="D48" s="192"/>
      <c r="E48" s="192"/>
      <c r="F48" s="71" t="str">
        <f t="shared" si="1"/>
        <v>-</v>
      </c>
      <c r="G48" s="66"/>
      <c r="H48" s="324"/>
      <c r="I48" s="66"/>
      <c r="J48" s="66"/>
      <c r="K48" s="66"/>
      <c r="L48" s="66"/>
      <c r="M48" s="66"/>
      <c r="N48" s="66"/>
      <c r="O48" s="66"/>
      <c r="P48" s="66"/>
      <c r="Q48" s="66"/>
      <c r="R48" s="66"/>
      <c r="S48" s="66"/>
      <c r="T48" s="66"/>
      <c r="U48" s="66"/>
      <c r="V48" s="66"/>
      <c r="W48" s="66"/>
    </row>
    <row r="49" spans="1:23" ht="12.75" customHeight="1" x14ac:dyDescent="0.25">
      <c r="A49" s="70" t="s">
        <v>3057</v>
      </c>
      <c r="B49" s="65" t="s">
        <v>698</v>
      </c>
      <c r="C49" s="134" t="s">
        <v>3057</v>
      </c>
      <c r="D49" s="192"/>
      <c r="E49" s="192"/>
      <c r="F49" s="71" t="str">
        <f t="shared" si="1"/>
        <v>-</v>
      </c>
      <c r="G49" s="66"/>
      <c r="H49" s="324"/>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24"/>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24"/>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SUM(D53:D54)-D55</f>
        <v>0</v>
      </c>
      <c r="E52" s="79">
        <f>SUM(E53:E54)-E55</f>
        <v>0</v>
      </c>
      <c r="F52" s="71" t="str">
        <f t="shared" si="1"/>
        <v>-</v>
      </c>
      <c r="G52" s="66"/>
      <c r="H52" s="324"/>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24"/>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24"/>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24"/>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SUM(D57:D62)</f>
        <v>0</v>
      </c>
      <c r="E56" s="79">
        <f>SUM(E57:E62)</f>
        <v>0</v>
      </c>
      <c r="F56" s="71" t="str">
        <f t="shared" si="1"/>
        <v>-</v>
      </c>
      <c r="G56" s="66"/>
      <c r="H56" s="324"/>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24"/>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24"/>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24"/>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24"/>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24"/>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24"/>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 t="shared" si="1"/>
        <v>-</v>
      </c>
      <c r="G63" s="66"/>
      <c r="H63" s="324"/>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24"/>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24"/>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24"/>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24"/>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24"/>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24"/>
      <c r="I69" s="66"/>
      <c r="J69" s="66"/>
      <c r="K69" s="66"/>
      <c r="L69" s="66"/>
      <c r="M69" s="66"/>
      <c r="N69" s="66"/>
      <c r="O69" s="66"/>
      <c r="P69" s="66"/>
      <c r="Q69" s="66"/>
      <c r="R69" s="66"/>
      <c r="S69" s="66"/>
      <c r="T69" s="66"/>
      <c r="U69" s="66"/>
      <c r="V69" s="66"/>
      <c r="W69" s="66"/>
    </row>
    <row r="70" spans="1:23" ht="12.75" customHeight="1" x14ac:dyDescent="0.25">
      <c r="A70" s="70" t="s">
        <v>3079</v>
      </c>
      <c r="B70" s="65" t="s">
        <v>3080</v>
      </c>
      <c r="C70" s="134" t="s">
        <v>3079</v>
      </c>
      <c r="D70" s="79">
        <f>+D71+D76+D80+D81</f>
        <v>0</v>
      </c>
      <c r="E70" s="79">
        <f>+E71+E76+E80+E81</f>
        <v>0</v>
      </c>
      <c r="F70" s="71" t="str">
        <f t="shared" ref="F70:F101" si="2">IF(D70&gt;0,IF(E70/D70&gt;=100,"&gt;&gt;100",E70/D70*100),"-")</f>
        <v>-</v>
      </c>
      <c r="G70" s="66"/>
      <c r="H70" s="324"/>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SUM(D72:D75)</f>
        <v>0</v>
      </c>
      <c r="E71" s="79">
        <f>SUM(E72:E75)</f>
        <v>0</v>
      </c>
      <c r="F71" s="71" t="str">
        <f t="shared" si="2"/>
        <v>-</v>
      </c>
      <c r="G71" s="66"/>
      <c r="H71" s="324"/>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2"/>
        <v>-</v>
      </c>
      <c r="G72" s="66"/>
      <c r="H72" s="324"/>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2"/>
        <v>-</v>
      </c>
      <c r="G73" s="66"/>
      <c r="H73" s="324"/>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2"/>
        <v>-</v>
      </c>
      <c r="G74" s="66"/>
      <c r="H74" s="324"/>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2"/>
        <v>-</v>
      </c>
      <c r="G75" s="66"/>
      <c r="H75" s="324"/>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2"/>
        <v>-</v>
      </c>
      <c r="G76" s="66"/>
      <c r="H76" s="324"/>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si="2"/>
        <v>-</v>
      </c>
      <c r="G77" s="66"/>
      <c r="H77" s="324"/>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2"/>
        <v>-</v>
      </c>
      <c r="G78" s="66"/>
      <c r="H78" s="324"/>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2"/>
        <v>-</v>
      </c>
      <c r="G79" s="66"/>
      <c r="H79" s="324"/>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2"/>
        <v>-</v>
      </c>
      <c r="G80" s="66"/>
      <c r="H80" s="324"/>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2"/>
        <v>-</v>
      </c>
      <c r="G81" s="66"/>
      <c r="H81" s="324"/>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2"/>
        <v>-</v>
      </c>
      <c r="G82" s="66"/>
      <c r="H82" s="324"/>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2"/>
        <v>-</v>
      </c>
      <c r="G83" s="66"/>
      <c r="H83" s="324"/>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2"/>
        <v>-</v>
      </c>
      <c r="G84" s="66"/>
      <c r="H84" s="324"/>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2"/>
        <v>-</v>
      </c>
      <c r="G85" s="66"/>
      <c r="H85" s="324"/>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2"/>
        <v>-</v>
      </c>
      <c r="G86" s="66"/>
      <c r="H86" s="324"/>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2"/>
        <v>-</v>
      </c>
      <c r="G87" s="66"/>
      <c r="H87" s="324"/>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D89+D107-D118</f>
        <v>0</v>
      </c>
      <c r="E88" s="79">
        <f>E89+E107-E118</f>
        <v>0</v>
      </c>
      <c r="F88" s="71" t="str">
        <f t="shared" si="2"/>
        <v>-</v>
      </c>
      <c r="G88" s="66"/>
      <c r="H88" s="324"/>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SUM(D90:D106)</f>
        <v>0</v>
      </c>
      <c r="E89" s="79">
        <f>SUM(E90:E106)</f>
        <v>0</v>
      </c>
      <c r="F89" s="71" t="str">
        <f t="shared" si="2"/>
        <v>-</v>
      </c>
      <c r="G89" s="66"/>
      <c r="H89" s="324"/>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2"/>
        <v>-</v>
      </c>
      <c r="G90" s="66"/>
      <c r="H90" s="324"/>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2"/>
        <v>-</v>
      </c>
      <c r="G91" s="66"/>
      <c r="H91" s="324"/>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2"/>
        <v>-</v>
      </c>
      <c r="G92" s="66"/>
      <c r="H92" s="324"/>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2"/>
        <v>-</v>
      </c>
      <c r="G93" s="66"/>
      <c r="H93" s="324"/>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2"/>
        <v>-</v>
      </c>
      <c r="G94" s="66"/>
      <c r="H94" s="324"/>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2"/>
        <v>-</v>
      </c>
      <c r="G95" s="66"/>
      <c r="H95" s="324"/>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2"/>
        <v>-</v>
      </c>
      <c r="G96" s="66"/>
      <c r="H96" s="324"/>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2"/>
        <v>-</v>
      </c>
      <c r="G97" s="66"/>
      <c r="H97" s="324"/>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2"/>
        <v>-</v>
      </c>
      <c r="G98" s="66"/>
      <c r="H98" s="324"/>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2"/>
        <v>-</v>
      </c>
      <c r="G99" s="66"/>
      <c r="H99" s="324"/>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2"/>
        <v>-</v>
      </c>
      <c r="G100" s="66"/>
      <c r="H100" s="324"/>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2"/>
        <v>-</v>
      </c>
      <c r="G101" s="66"/>
      <c r="H101" s="324"/>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ref="F102:F133" si="3">IF(D102&gt;0,IF(E102/D102&gt;=100,"&gt;&gt;100",E102/D102*100),"-")</f>
        <v>-</v>
      </c>
      <c r="G102" s="66"/>
      <c r="H102" s="324"/>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3"/>
        <v>-</v>
      </c>
      <c r="G103" s="66"/>
      <c r="H103" s="324"/>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3"/>
        <v>-</v>
      </c>
      <c r="G104" s="66"/>
      <c r="H104" s="324"/>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3"/>
        <v>-</v>
      </c>
      <c r="G105" s="66"/>
      <c r="H105" s="324"/>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3"/>
        <v>-</v>
      </c>
      <c r="G106" s="66"/>
      <c r="H106" s="324"/>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SUM(D108:D117)</f>
        <v>0</v>
      </c>
      <c r="E107" s="79">
        <f>SUM(E108:E117)</f>
        <v>0</v>
      </c>
      <c r="F107" s="71" t="str">
        <f t="shared" si="3"/>
        <v>-</v>
      </c>
      <c r="G107" s="66"/>
      <c r="H107" s="324"/>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3"/>
        <v>-</v>
      </c>
      <c r="G108" s="66"/>
      <c r="H108" s="324"/>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3"/>
        <v>-</v>
      </c>
      <c r="G109" s="66"/>
      <c r="H109" s="324"/>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3"/>
        <v>-</v>
      </c>
      <c r="G110" s="66"/>
      <c r="H110" s="324"/>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3"/>
        <v>-</v>
      </c>
      <c r="G111" s="66"/>
      <c r="H111" s="324"/>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3"/>
        <v>-</v>
      </c>
      <c r="G112" s="66"/>
      <c r="H112" s="324"/>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3"/>
        <v>-</v>
      </c>
      <c r="G113" s="66"/>
      <c r="H113" s="324"/>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3"/>
        <v>-</v>
      </c>
      <c r="G114" s="66"/>
      <c r="H114" s="324"/>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3"/>
        <v>-</v>
      </c>
      <c r="G115" s="66"/>
      <c r="H115" s="324"/>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3"/>
        <v>-</v>
      </c>
      <c r="G116" s="66"/>
      <c r="H116" s="324"/>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3"/>
        <v>-</v>
      </c>
      <c r="G117" s="66"/>
      <c r="H117" s="324"/>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3"/>
        <v>-</v>
      </c>
      <c r="G118" s="66"/>
      <c r="H118" s="324"/>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D120+D127-D134</f>
        <v>0</v>
      </c>
      <c r="E119" s="79">
        <f>E120+E127-E134</f>
        <v>0</v>
      </c>
      <c r="F119" s="71" t="str">
        <f t="shared" si="3"/>
        <v>-</v>
      </c>
      <c r="G119" s="66"/>
      <c r="H119" s="324"/>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SUM(D121:D126)</f>
        <v>0</v>
      </c>
      <c r="E120" s="79">
        <f>SUM(E121:E126)</f>
        <v>0</v>
      </c>
      <c r="F120" s="71" t="str">
        <f t="shared" si="3"/>
        <v>-</v>
      </c>
      <c r="G120" s="66"/>
      <c r="H120" s="324"/>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3"/>
        <v>-</v>
      </c>
      <c r="G121" s="66"/>
      <c r="H121" s="324"/>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3"/>
        <v>-</v>
      </c>
      <c r="G122" s="66"/>
      <c r="H122" s="324"/>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3"/>
        <v>-</v>
      </c>
      <c r="G123" s="66"/>
      <c r="H123" s="324"/>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3"/>
        <v>-</v>
      </c>
      <c r="G124" s="66"/>
      <c r="H124" s="324"/>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3"/>
        <v>-</v>
      </c>
      <c r="G125" s="66"/>
      <c r="H125" s="324"/>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3"/>
        <v>-</v>
      </c>
      <c r="G126" s="66"/>
      <c r="H126" s="324"/>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SUM(D128:D133)</f>
        <v>0</v>
      </c>
      <c r="E127" s="79">
        <f>SUM(E128:E133)</f>
        <v>0</v>
      </c>
      <c r="F127" s="71" t="str">
        <f t="shared" si="3"/>
        <v>-</v>
      </c>
      <c r="G127" s="66"/>
      <c r="H127" s="324"/>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3"/>
        <v>-</v>
      </c>
      <c r="G128" s="66"/>
      <c r="H128" s="324"/>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3"/>
        <v>-</v>
      </c>
      <c r="G129" s="66"/>
      <c r="H129" s="324"/>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3"/>
        <v>-</v>
      </c>
      <c r="G130" s="66"/>
      <c r="H130" s="324"/>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3"/>
        <v>-</v>
      </c>
      <c r="G131" s="66"/>
      <c r="H131" s="324"/>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3"/>
        <v>-</v>
      </c>
      <c r="G132" s="66"/>
      <c r="H132" s="324"/>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3"/>
        <v>-</v>
      </c>
      <c r="G133" s="66"/>
      <c r="H133" s="324"/>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ref="F134:F165" si="4">IF(D134&gt;0,IF(E134/D134&gt;=100,"&gt;&gt;100",E134/D134*100),"-")</f>
        <v>-</v>
      </c>
      <c r="G134" s="66"/>
      <c r="H134" s="324"/>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D136+D143-D146</f>
        <v>0</v>
      </c>
      <c r="E135" s="79">
        <f>E136+E143-E146</f>
        <v>0</v>
      </c>
      <c r="F135" s="71" t="str">
        <f t="shared" si="4"/>
        <v>-</v>
      </c>
      <c r="G135" s="66"/>
      <c r="H135" s="324"/>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SUM(D137:D142)</f>
        <v>0</v>
      </c>
      <c r="E136" s="79">
        <f>SUM(E137:E142)</f>
        <v>0</v>
      </c>
      <c r="F136" s="71" t="str">
        <f t="shared" si="4"/>
        <v>-</v>
      </c>
      <c r="G136" s="66"/>
      <c r="H136" s="324"/>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922</v>
      </c>
      <c r="C137" s="134" t="s">
        <v>3207</v>
      </c>
      <c r="D137" s="192"/>
      <c r="E137" s="192"/>
      <c r="F137" s="71" t="str">
        <f t="shared" si="4"/>
        <v>-</v>
      </c>
      <c r="G137" s="66"/>
      <c r="H137" s="324"/>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924</v>
      </c>
      <c r="C138" s="134" t="s">
        <v>3208</v>
      </c>
      <c r="D138" s="192"/>
      <c r="E138" s="192"/>
      <c r="F138" s="71" t="str">
        <f t="shared" si="4"/>
        <v>-</v>
      </c>
      <c r="G138" s="66"/>
      <c r="H138" s="324"/>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926</v>
      </c>
      <c r="C139" s="134" t="s">
        <v>3209</v>
      </c>
      <c r="D139" s="192"/>
      <c r="E139" s="192"/>
      <c r="F139" s="71" t="str">
        <f t="shared" si="4"/>
        <v>-</v>
      </c>
      <c r="G139" s="66"/>
      <c r="H139" s="324"/>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1132</v>
      </c>
      <c r="C140" s="134" t="s">
        <v>3210</v>
      </c>
      <c r="D140" s="192"/>
      <c r="E140" s="192"/>
      <c r="F140" s="71" t="str">
        <f t="shared" si="4"/>
        <v>-</v>
      </c>
      <c r="G140" s="66"/>
      <c r="H140" s="324"/>
      <c r="I140" s="66"/>
      <c r="J140" s="66"/>
      <c r="K140" s="66"/>
      <c r="L140" s="66"/>
      <c r="M140" s="66"/>
      <c r="N140" s="66"/>
      <c r="O140" s="66"/>
      <c r="P140" s="66"/>
      <c r="Q140" s="66"/>
      <c r="R140" s="66"/>
      <c r="S140" s="66"/>
      <c r="T140" s="66"/>
      <c r="U140" s="66"/>
      <c r="V140" s="66"/>
      <c r="W140" s="66"/>
    </row>
    <row r="141" spans="1:23" ht="22.8" x14ac:dyDescent="0.25">
      <c r="A141" s="70" t="s">
        <v>3211</v>
      </c>
      <c r="B141" s="182" t="s">
        <v>1136</v>
      </c>
      <c r="C141" s="134" t="s">
        <v>3211</v>
      </c>
      <c r="D141" s="192"/>
      <c r="E141" s="192"/>
      <c r="F141" s="71" t="str">
        <f t="shared" si="4"/>
        <v>-</v>
      </c>
      <c r="G141" s="66"/>
      <c r="H141" s="324"/>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938</v>
      </c>
      <c r="C142" s="134" t="s">
        <v>3212</v>
      </c>
      <c r="D142" s="192"/>
      <c r="E142" s="192"/>
      <c r="F142" s="71" t="str">
        <f t="shared" si="4"/>
        <v>-</v>
      </c>
      <c r="G142" s="66"/>
      <c r="H142" s="324"/>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SUM(D144:D145)</f>
        <v>0</v>
      </c>
      <c r="E143" s="79">
        <f>SUM(E144:E145)</f>
        <v>0</v>
      </c>
      <c r="F143" s="71" t="str">
        <f t="shared" si="4"/>
        <v>-</v>
      </c>
      <c r="G143" s="66"/>
      <c r="H143" s="324"/>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1138</v>
      </c>
      <c r="C144" s="134" t="s">
        <v>3215</v>
      </c>
      <c r="D144" s="192"/>
      <c r="E144" s="192"/>
      <c r="F144" s="71" t="str">
        <f t="shared" si="4"/>
        <v>-</v>
      </c>
      <c r="G144" s="66"/>
      <c r="H144" s="324"/>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940</v>
      </c>
      <c r="C145" s="134" t="s">
        <v>3216</v>
      </c>
      <c r="D145" s="192"/>
      <c r="E145" s="192"/>
      <c r="F145" s="71" t="str">
        <f t="shared" si="4"/>
        <v>-</v>
      </c>
      <c r="G145" s="66"/>
      <c r="H145" s="324"/>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4"/>
        <v>-</v>
      </c>
      <c r="G146" s="66"/>
      <c r="H146" s="324"/>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SUM(D148:D150)+SUM(D159:D163)-D164</f>
        <v>0</v>
      </c>
      <c r="E147" s="79">
        <f>SUM(E148:E150)+SUM(E159:E163)-E164</f>
        <v>0</v>
      </c>
      <c r="F147" s="71" t="str">
        <f t="shared" si="4"/>
        <v>-</v>
      </c>
      <c r="G147" s="66"/>
      <c r="H147" s="324"/>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4"/>
        <v>-</v>
      </c>
      <c r="G148" s="66"/>
      <c r="H148" s="324"/>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4"/>
        <v>-</v>
      </c>
      <c r="G149" s="66"/>
      <c r="H149" s="324"/>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SUM(D151:D158)</f>
        <v>0</v>
      </c>
      <c r="E150" s="79">
        <f>SUM(E151:E158)</f>
        <v>0</v>
      </c>
      <c r="F150" s="71" t="str">
        <f t="shared" si="4"/>
        <v>-</v>
      </c>
      <c r="G150" s="66"/>
      <c r="H150" s="324"/>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4"/>
        <v>-</v>
      </c>
      <c r="G151" s="66"/>
      <c r="H151" s="324"/>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4"/>
        <v>-</v>
      </c>
      <c r="G152" s="66"/>
      <c r="H152" s="324"/>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4"/>
        <v>-</v>
      </c>
      <c r="G153" s="66"/>
      <c r="H153" s="324"/>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4"/>
        <v>-</v>
      </c>
      <c r="G154" s="66"/>
      <c r="H154" s="324"/>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4"/>
        <v>-</v>
      </c>
      <c r="G155" s="66"/>
      <c r="H155" s="324"/>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4"/>
        <v>-</v>
      </c>
      <c r="G156" s="66"/>
      <c r="H156" s="324"/>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4"/>
        <v>-</v>
      </c>
      <c r="G157" s="66"/>
      <c r="H157" s="324"/>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4"/>
        <v>-</v>
      </c>
      <c r="G158" s="66"/>
      <c r="H158" s="324"/>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4"/>
        <v>-</v>
      </c>
      <c r="G159" s="137"/>
      <c r="H159" s="324"/>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4"/>
        <v>-</v>
      </c>
      <c r="G160" s="66"/>
      <c r="H160" s="324"/>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4"/>
        <v>-</v>
      </c>
      <c r="G161" s="66"/>
      <c r="H161" s="324"/>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4"/>
        <v>-</v>
      </c>
      <c r="G162" s="66"/>
      <c r="H162" s="324"/>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4"/>
        <v>-</v>
      </c>
      <c r="G163" s="66"/>
      <c r="H163" s="324"/>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4"/>
        <v>-</v>
      </c>
      <c r="G164" s="66"/>
      <c r="H164" s="324"/>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SUM(D166:D169)-D170</f>
        <v>0</v>
      </c>
      <c r="E165" s="79">
        <f>SUM(E166:E169)-E170</f>
        <v>0</v>
      </c>
      <c r="F165" s="71" t="str">
        <f t="shared" si="4"/>
        <v>-</v>
      </c>
      <c r="G165" s="66"/>
      <c r="H165" s="324"/>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ref="F166:F173" si="5">IF(D166&gt;0,IF(E166/D166&gt;=100,"&gt;&gt;100",E166/D166*100),"-")</f>
        <v>-</v>
      </c>
      <c r="G166" s="66"/>
      <c r="H166" s="324"/>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5"/>
        <v>-</v>
      </c>
      <c r="G167" s="66"/>
      <c r="H167" s="324"/>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5"/>
        <v>-</v>
      </c>
      <c r="G168" s="66"/>
      <c r="H168" s="324"/>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5"/>
        <v>-</v>
      </c>
      <c r="G169" s="66"/>
      <c r="H169" s="324"/>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5"/>
        <v>-</v>
      </c>
      <c r="G170" s="66"/>
      <c r="H170" s="324"/>
      <c r="I170" s="66"/>
      <c r="J170" s="66"/>
      <c r="K170" s="66"/>
      <c r="L170" s="66"/>
      <c r="M170" s="66"/>
      <c r="N170" s="66"/>
      <c r="O170" s="66"/>
      <c r="P170" s="66"/>
      <c r="Q170" s="66"/>
      <c r="R170" s="66"/>
      <c r="S170" s="66"/>
      <c r="T170" s="66"/>
      <c r="U170" s="66"/>
      <c r="V170" s="66"/>
      <c r="W170" s="66"/>
    </row>
    <row r="171" spans="1:23" ht="22.8" x14ac:dyDescent="0.25">
      <c r="A171" s="70" t="s">
        <v>1252</v>
      </c>
      <c r="B171" s="65" t="s">
        <v>3267</v>
      </c>
      <c r="C171" s="134" t="s">
        <v>1252</v>
      </c>
      <c r="D171" s="79">
        <f>SUM(D172:D173)</f>
        <v>0</v>
      </c>
      <c r="E171" s="79">
        <f>SUM(E172:E173)</f>
        <v>0</v>
      </c>
      <c r="F171" s="71" t="str">
        <f t="shared" si="5"/>
        <v>-</v>
      </c>
      <c r="G171" s="66"/>
      <c r="H171" s="324"/>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5"/>
        <v>-</v>
      </c>
      <c r="G172" s="66"/>
      <c r="H172" s="324"/>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5"/>
        <v>-</v>
      </c>
      <c r="G173" s="66"/>
      <c r="H173" s="324"/>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2" t="s">
        <v>3272</v>
      </c>
      <c r="B174" s="373"/>
      <c r="C174" s="166"/>
      <c r="D174" s="52"/>
      <c r="E174" s="52"/>
      <c r="F174" s="44"/>
      <c r="G174" s="42"/>
      <c r="H174" s="326"/>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ref="F175:F206" si="6">IF(D175&gt;0,IF(E175/D175&gt;=100,"&gt;&gt;100",E175/D175*100),"-")</f>
        <v>-</v>
      </c>
      <c r="G175" s="66"/>
      <c r="H175" s="324"/>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6"/>
        <v>-</v>
      </c>
      <c r="G176" s="66"/>
      <c r="H176" s="324"/>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3277</v>
      </c>
      <c r="C177" s="134" t="s">
        <v>2493</v>
      </c>
      <c r="D177" s="79">
        <f>SUM(D178:D180)+D184+D185+SUM(D193:D195)</f>
        <v>0</v>
      </c>
      <c r="E177" s="79">
        <f>SUM(E178:E180)+E184+E185+SUM(E193:E195)</f>
        <v>0</v>
      </c>
      <c r="F177" s="71" t="str">
        <f t="shared" si="6"/>
        <v>-</v>
      </c>
      <c r="G177" s="66"/>
      <c r="H177" s="324"/>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6"/>
        <v>-</v>
      </c>
      <c r="G178" s="66"/>
      <c r="H178" s="324"/>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6"/>
        <v>-</v>
      </c>
      <c r="G179" s="66"/>
      <c r="H179" s="324"/>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3278</v>
      </c>
      <c r="C180" s="134" t="s">
        <v>2502</v>
      </c>
      <c r="D180" s="79">
        <f>SUM(D181:D183)</f>
        <v>0</v>
      </c>
      <c r="E180" s="79">
        <f>SUM(E181:E183)</f>
        <v>0</v>
      </c>
      <c r="F180" s="71" t="str">
        <f t="shared" si="6"/>
        <v>-</v>
      </c>
      <c r="G180" s="66"/>
      <c r="H180" s="324"/>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6"/>
        <v>-</v>
      </c>
      <c r="G181" s="66"/>
      <c r="H181" s="324"/>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6"/>
        <v>-</v>
      </c>
      <c r="G182" s="66"/>
      <c r="H182" s="324"/>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6"/>
        <v>-</v>
      </c>
      <c r="G183" s="66"/>
      <c r="H183" s="324"/>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6"/>
        <v>-</v>
      </c>
      <c r="G184" s="66"/>
      <c r="H184" s="324"/>
      <c r="I184" s="66"/>
      <c r="J184" s="66"/>
      <c r="K184" s="66"/>
      <c r="L184" s="66"/>
      <c r="M184" s="66"/>
      <c r="N184" s="66"/>
      <c r="O184" s="66"/>
      <c r="P184" s="66"/>
      <c r="Q184" s="66"/>
      <c r="R184" s="66"/>
      <c r="S184" s="66"/>
      <c r="T184" s="66"/>
      <c r="U184" s="66"/>
      <c r="V184" s="66"/>
      <c r="W184" s="66"/>
    </row>
    <row r="185" spans="1:23" ht="22.8" x14ac:dyDescent="0.25">
      <c r="A185" s="70" t="s">
        <v>2508</v>
      </c>
      <c r="B185" s="65" t="s">
        <v>3285</v>
      </c>
      <c r="C185" s="134" t="s">
        <v>2508</v>
      </c>
      <c r="D185" s="79">
        <f>SUM(D186:D192)</f>
        <v>0</v>
      </c>
      <c r="E185" s="79">
        <f>SUM(E186:E192)</f>
        <v>0</v>
      </c>
      <c r="F185" s="71" t="str">
        <f t="shared" si="6"/>
        <v>-</v>
      </c>
      <c r="G185" s="66"/>
      <c r="H185" s="324"/>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si="6"/>
        <v>-</v>
      </c>
      <c r="G186" s="66"/>
      <c r="H186" s="324"/>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6"/>
        <v>-</v>
      </c>
      <c r="G187" s="66"/>
      <c r="H187" s="324"/>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6"/>
        <v>-</v>
      </c>
      <c r="G188" s="66"/>
      <c r="H188" s="324"/>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6"/>
        <v>-</v>
      </c>
      <c r="G189" s="66"/>
      <c r="H189" s="324"/>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6"/>
        <v>-</v>
      </c>
      <c r="G190" s="66"/>
      <c r="H190" s="324"/>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6"/>
        <v>-</v>
      </c>
      <c r="G191" s="66"/>
      <c r="H191" s="324"/>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6"/>
        <v>-</v>
      </c>
      <c r="G192" s="66"/>
      <c r="H192" s="324"/>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6"/>
        <v>-</v>
      </c>
      <c r="G193" s="66"/>
      <c r="H193" s="324"/>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6"/>
        <v>-</v>
      </c>
      <c r="G194" s="66"/>
      <c r="H194" s="324"/>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6"/>
        <v>-</v>
      </c>
      <c r="G195" s="66"/>
      <c r="H195" s="324"/>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3300</v>
      </c>
      <c r="C196" s="134" t="s">
        <v>2520</v>
      </c>
      <c r="D196" s="79">
        <f>SUM(D197:D201)</f>
        <v>0</v>
      </c>
      <c r="E196" s="79">
        <f>SUM(E197:E201)</f>
        <v>0</v>
      </c>
      <c r="F196" s="71" t="str">
        <f t="shared" si="6"/>
        <v>-</v>
      </c>
      <c r="G196" s="66"/>
      <c r="H196" s="324"/>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6"/>
        <v>-</v>
      </c>
      <c r="G197" s="66"/>
      <c r="H197" s="324"/>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si="6"/>
        <v>-</v>
      </c>
      <c r="G198" s="66"/>
      <c r="H198" s="324"/>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6"/>
        <v>-</v>
      </c>
      <c r="G199" s="66"/>
      <c r="H199" s="324"/>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6"/>
        <v>-</v>
      </c>
      <c r="G200" s="66"/>
      <c r="H200" s="324"/>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6"/>
        <v>-</v>
      </c>
      <c r="G201" s="66"/>
      <c r="H201" s="324"/>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D203+D210-D217</f>
        <v>0</v>
      </c>
      <c r="E202" s="79">
        <f>E203+E210-E217</f>
        <v>0</v>
      </c>
      <c r="F202" s="71" t="str">
        <f t="shared" si="6"/>
        <v>-</v>
      </c>
      <c r="G202" s="66"/>
      <c r="H202" s="324"/>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SUM(D204:D209)</f>
        <v>0</v>
      </c>
      <c r="E203" s="79">
        <f>SUM(E204:E209)</f>
        <v>0</v>
      </c>
      <c r="F203" s="71" t="str">
        <f t="shared" si="6"/>
        <v>-</v>
      </c>
      <c r="G203" s="66"/>
      <c r="H203" s="324"/>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6"/>
        <v>-</v>
      </c>
      <c r="G204" s="66"/>
      <c r="H204" s="324"/>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6"/>
        <v>-</v>
      </c>
      <c r="G205" s="66"/>
      <c r="H205" s="324"/>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6"/>
        <v>-</v>
      </c>
      <c r="G206" s="66"/>
      <c r="H206" s="324"/>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2529</v>
      </c>
      <c r="C207" s="134" t="s">
        <v>3321</v>
      </c>
      <c r="D207" s="192"/>
      <c r="E207" s="192"/>
      <c r="F207" s="71" t="str">
        <f t="shared" ref="F207:F238" si="7">IF(D207&gt;0,IF(E207/D207&gt;=100,"&gt;&gt;100",E207/D207*100),"-")</f>
        <v>-</v>
      </c>
      <c r="G207" s="66"/>
      <c r="H207" s="324"/>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7"/>
        <v>-</v>
      </c>
      <c r="G208" s="66"/>
      <c r="H208" s="324"/>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2532</v>
      </c>
      <c r="C209" s="134" t="s">
        <v>3324</v>
      </c>
      <c r="D209" s="192"/>
      <c r="E209" s="192"/>
      <c r="F209" s="71" t="str">
        <f t="shared" si="7"/>
        <v>-</v>
      </c>
      <c r="G209" s="66"/>
      <c r="H209" s="324"/>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SUM(D211:D216)</f>
        <v>0</v>
      </c>
      <c r="E210" s="79">
        <f>SUM(E211:E216)</f>
        <v>0</v>
      </c>
      <c r="F210" s="71" t="str">
        <f t="shared" si="7"/>
        <v>-</v>
      </c>
      <c r="G210" s="66"/>
      <c r="H210" s="324"/>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7"/>
        <v>-</v>
      </c>
      <c r="G211" s="66"/>
      <c r="H211" s="324"/>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7"/>
        <v>-</v>
      </c>
      <c r="G212" s="66"/>
      <c r="H212" s="324"/>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7"/>
        <v>-</v>
      </c>
      <c r="G213" s="66"/>
      <c r="H213" s="324"/>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2529</v>
      </c>
      <c r="C214" s="134" t="s">
        <v>3330</v>
      </c>
      <c r="D214" s="192"/>
      <c r="E214" s="192"/>
      <c r="F214" s="71" t="str">
        <f t="shared" si="7"/>
        <v>-</v>
      </c>
      <c r="G214" s="66"/>
      <c r="H214" s="324"/>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7"/>
        <v>-</v>
      </c>
      <c r="G215" s="66"/>
      <c r="H215" s="324"/>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2532</v>
      </c>
      <c r="C216" s="134" t="s">
        <v>3332</v>
      </c>
      <c r="D216" s="192"/>
      <c r="E216" s="192"/>
      <c r="F216" s="71" t="str">
        <f t="shared" si="7"/>
        <v>-</v>
      </c>
      <c r="G216" s="66"/>
      <c r="H216" s="324"/>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7"/>
        <v>-</v>
      </c>
      <c r="G217" s="66"/>
      <c r="H217" s="324"/>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D219+D236</f>
        <v>0</v>
      </c>
      <c r="E218" s="79">
        <f>E219+E236</f>
        <v>0</v>
      </c>
      <c r="F218" s="71" t="str">
        <f t="shared" si="7"/>
        <v>-</v>
      </c>
      <c r="G218" s="66"/>
      <c r="H218" s="324"/>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SUM(D220:D235)</f>
        <v>0</v>
      </c>
      <c r="E219" s="79">
        <f>SUM(E220:E235)</f>
        <v>0</v>
      </c>
      <c r="F219" s="71" t="str">
        <f t="shared" si="7"/>
        <v>-</v>
      </c>
      <c r="G219" s="66"/>
      <c r="H219" s="324"/>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7"/>
        <v>-</v>
      </c>
      <c r="G220" s="66"/>
      <c r="H220" s="324"/>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7"/>
        <v>-</v>
      </c>
      <c r="G221" s="66"/>
      <c r="H221" s="324"/>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7"/>
        <v>-</v>
      </c>
      <c r="G222" s="66"/>
      <c r="H222" s="324"/>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7"/>
        <v>-</v>
      </c>
      <c r="G223" s="66"/>
      <c r="H223" s="324"/>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7"/>
        <v>-</v>
      </c>
      <c r="G224" s="66"/>
      <c r="H224" s="324"/>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7"/>
        <v>-</v>
      </c>
      <c r="G225" s="66"/>
      <c r="H225" s="324"/>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7"/>
        <v>-</v>
      </c>
      <c r="G226" s="66"/>
      <c r="H226" s="324"/>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7"/>
        <v>-</v>
      </c>
      <c r="G227" s="66"/>
      <c r="H227" s="324"/>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7"/>
        <v>-</v>
      </c>
      <c r="G228" s="66"/>
      <c r="H228" s="324"/>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7"/>
        <v>-</v>
      </c>
      <c r="G229" s="66"/>
      <c r="H229" s="324"/>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7"/>
        <v>-</v>
      </c>
      <c r="G230" s="66"/>
      <c r="H230" s="324"/>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7"/>
        <v>-</v>
      </c>
      <c r="G231" s="66"/>
      <c r="H231" s="324"/>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7"/>
        <v>-</v>
      </c>
      <c r="G232" s="66"/>
      <c r="H232" s="324"/>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7"/>
        <v>-</v>
      </c>
      <c r="G233" s="66"/>
      <c r="H233" s="324"/>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7"/>
        <v>-</v>
      </c>
      <c r="G234" s="66"/>
      <c r="H234" s="324"/>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7"/>
        <v>-</v>
      </c>
      <c r="G235" s="66"/>
      <c r="H235" s="324"/>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SUM(D237:D245)</f>
        <v>0</v>
      </c>
      <c r="E236" s="79">
        <f>SUM(E237:E245)</f>
        <v>0</v>
      </c>
      <c r="F236" s="71" t="str">
        <f t="shared" si="7"/>
        <v>-</v>
      </c>
      <c r="G236" s="66"/>
      <c r="H236" s="324"/>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7"/>
        <v>-</v>
      </c>
      <c r="G237" s="66"/>
      <c r="H237" s="324"/>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7"/>
        <v>-</v>
      </c>
      <c r="G238" s="66"/>
      <c r="H238" s="324"/>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ref="F239:F270" si="8">IF(D239&gt;0,IF(E239/D239&gt;=100,"&gt;&gt;100",E239/D239*100),"-")</f>
        <v>-</v>
      </c>
      <c r="G239" s="66"/>
      <c r="H239" s="324"/>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8"/>
        <v>-</v>
      </c>
      <c r="G240" s="66"/>
      <c r="H240" s="324"/>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8"/>
        <v>-</v>
      </c>
      <c r="G241" s="66"/>
      <c r="H241" s="324"/>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8"/>
        <v>-</v>
      </c>
      <c r="G242" s="66"/>
      <c r="H242" s="324"/>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8"/>
        <v>-</v>
      </c>
      <c r="G243" s="66"/>
      <c r="H243" s="324"/>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8"/>
        <v>-</v>
      </c>
      <c r="G244" s="66"/>
      <c r="H244" s="324"/>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8"/>
        <v>-</v>
      </c>
      <c r="G245" s="66"/>
      <c r="H245" s="324"/>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3391</v>
      </c>
      <c r="C246" s="134" t="s">
        <v>2540</v>
      </c>
      <c r="D246" s="192"/>
      <c r="E246" s="192"/>
      <c r="F246" s="71" t="str">
        <f t="shared" si="8"/>
        <v>-</v>
      </c>
      <c r="G246" s="66"/>
      <c r="H246" s="324"/>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SUM(D248:D249)</f>
        <v>0</v>
      </c>
      <c r="E247" s="79">
        <f>SUM(E248:E249)</f>
        <v>0</v>
      </c>
      <c r="F247" s="71" t="str">
        <f t="shared" si="8"/>
        <v>-</v>
      </c>
      <c r="G247" s="66"/>
      <c r="H247" s="324"/>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8"/>
        <v>-</v>
      </c>
      <c r="G248" s="66"/>
      <c r="H248" s="324"/>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8"/>
        <v>-</v>
      </c>
      <c r="G249" s="66"/>
      <c r="H249" s="324"/>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8"/>
        <v>-</v>
      </c>
      <c r="G250" s="66"/>
      <c r="H250" s="324"/>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8"/>
        <v>-</v>
      </c>
      <c r="G251" s="66"/>
      <c r="H251" s="324"/>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8"/>
        <v>-</v>
      </c>
      <c r="G252" s="66"/>
      <c r="H252" s="324"/>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8"/>
        <v>-</v>
      </c>
      <c r="G253" s="66"/>
      <c r="H253" s="324"/>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8"/>
        <v>-</v>
      </c>
      <c r="G254" s="66"/>
      <c r="H254" s="324"/>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8"/>
        <v>-</v>
      </c>
      <c r="G255" s="66"/>
      <c r="H255" s="324"/>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3410</v>
      </c>
      <c r="C256" s="134" t="s">
        <v>598</v>
      </c>
      <c r="D256" s="192"/>
      <c r="E256" s="192"/>
      <c r="F256" s="71" t="str">
        <f t="shared" si="8"/>
        <v>-</v>
      </c>
      <c r="G256" s="66"/>
      <c r="H256" s="324"/>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3411</v>
      </c>
      <c r="C257" s="134" t="s">
        <v>798</v>
      </c>
      <c r="D257" s="192"/>
      <c r="E257" s="192"/>
      <c r="F257" s="71" t="str">
        <f t="shared" si="8"/>
        <v>-</v>
      </c>
      <c r="G257" s="66"/>
      <c r="H257" s="324"/>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3412</v>
      </c>
      <c r="C258" s="134" t="s">
        <v>1233</v>
      </c>
      <c r="D258" s="192"/>
      <c r="E258" s="192"/>
      <c r="F258" s="71" t="str">
        <f t="shared" si="8"/>
        <v>-</v>
      </c>
      <c r="G258" s="66"/>
      <c r="H258" s="324"/>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8"/>
        <v>-</v>
      </c>
      <c r="G259" s="66"/>
      <c r="H259" s="324"/>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3415</v>
      </c>
      <c r="C260" s="134" t="s">
        <v>600</v>
      </c>
      <c r="D260" s="192"/>
      <c r="E260" s="192"/>
      <c r="F260" s="71" t="str">
        <f t="shared" si="8"/>
        <v>-</v>
      </c>
      <c r="G260" s="66"/>
      <c r="H260" s="324"/>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3416</v>
      </c>
      <c r="C261" s="134" t="s">
        <v>800</v>
      </c>
      <c r="D261" s="192"/>
      <c r="E261" s="192"/>
      <c r="F261" s="71" t="str">
        <f t="shared" si="8"/>
        <v>-</v>
      </c>
      <c r="G261" s="66"/>
      <c r="H261" s="324"/>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3417</v>
      </c>
      <c r="C262" s="134" t="s">
        <v>1235</v>
      </c>
      <c r="D262" s="192"/>
      <c r="E262" s="192"/>
      <c r="F262" s="71" t="str">
        <f t="shared" si="8"/>
        <v>-</v>
      </c>
      <c r="G262" s="66"/>
      <c r="H262" s="324"/>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8"/>
        <v>-</v>
      </c>
      <c r="G263" s="66"/>
      <c r="H263" s="324"/>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si="8"/>
        <v>-</v>
      </c>
      <c r="G264" s="66"/>
      <c r="H264" s="324"/>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8"/>
        <v>-</v>
      </c>
      <c r="G265" s="66"/>
      <c r="H265" s="324"/>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8"/>
        <v>-</v>
      </c>
      <c r="G266" s="66"/>
      <c r="H266" s="324"/>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8"/>
        <v>-</v>
      </c>
      <c r="G267" s="66"/>
      <c r="H267" s="324"/>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8"/>
        <v>-</v>
      </c>
      <c r="G268" s="66"/>
      <c r="H268" s="324"/>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8"/>
        <v>-</v>
      </c>
      <c r="G269" s="66"/>
      <c r="H269" s="324"/>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8"/>
        <v>-</v>
      </c>
      <c r="G270" s="66"/>
      <c r="H270" s="324"/>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ref="F271:F297" si="9">IF(D271&gt;0,IF(E271/D271&gt;=100,"&gt;&gt;100",E271/D271*100),"-")</f>
        <v>-</v>
      </c>
      <c r="G271" s="66"/>
      <c r="H271" s="324"/>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9"/>
        <v>-</v>
      </c>
      <c r="G272" s="66"/>
      <c r="H272" s="324"/>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3438</v>
      </c>
      <c r="C273" s="134" t="s">
        <v>602</v>
      </c>
      <c r="D273" s="79">
        <f>SUM(D274:D276)+SUM(D285:D289)</f>
        <v>0</v>
      </c>
      <c r="E273" s="79">
        <f>SUM(E274:E276)+SUM(E285:E289)</f>
        <v>0</v>
      </c>
      <c r="F273" s="71" t="str">
        <f t="shared" si="9"/>
        <v>-</v>
      </c>
      <c r="G273" s="66"/>
      <c r="H273" s="324"/>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si="9"/>
        <v>-</v>
      </c>
      <c r="G274" s="66"/>
      <c r="H274" s="324"/>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9"/>
        <v>-</v>
      </c>
      <c r="G275" s="66"/>
      <c r="H275" s="324"/>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9"/>
        <v>-</v>
      </c>
      <c r="G276" s="66"/>
      <c r="H276" s="324"/>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9"/>
        <v>-</v>
      </c>
      <c r="G277" s="66"/>
      <c r="H277" s="324"/>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9"/>
        <v>-</v>
      </c>
      <c r="G278" s="66"/>
      <c r="H278" s="324"/>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9"/>
        <v>-</v>
      </c>
      <c r="G279" s="66"/>
      <c r="H279" s="324"/>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9"/>
        <v>-</v>
      </c>
      <c r="G280" s="66"/>
      <c r="H280" s="324"/>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9"/>
        <v>-</v>
      </c>
      <c r="G281" s="66"/>
      <c r="H281" s="324"/>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9"/>
        <v>-</v>
      </c>
      <c r="G282" s="66"/>
      <c r="H282" s="324"/>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9"/>
        <v>-</v>
      </c>
      <c r="G283" s="66"/>
      <c r="H283" s="324"/>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9"/>
        <v>-</v>
      </c>
      <c r="G284" s="66"/>
      <c r="H284" s="324"/>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9"/>
        <v>-</v>
      </c>
      <c r="G285" s="66"/>
      <c r="H285" s="324"/>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9"/>
        <v>-</v>
      </c>
      <c r="G286" s="66"/>
      <c r="H286" s="324"/>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9"/>
        <v>-</v>
      </c>
      <c r="G287" s="66"/>
      <c r="H287" s="324"/>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9"/>
        <v>-</v>
      </c>
      <c r="G288" s="66"/>
      <c r="H288" s="324"/>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9"/>
        <v>-</v>
      </c>
      <c r="G289" s="66"/>
      <c r="H289" s="324"/>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3470</v>
      </c>
      <c r="C290" s="134" t="s">
        <v>802</v>
      </c>
      <c r="D290" s="79">
        <f>SUM(D291:D294)</f>
        <v>0</v>
      </c>
      <c r="E290" s="79">
        <f>SUM(E291:E294)</f>
        <v>0</v>
      </c>
      <c r="F290" s="71" t="str">
        <f t="shared" si="9"/>
        <v>-</v>
      </c>
      <c r="G290" s="66"/>
      <c r="H290" s="324"/>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9"/>
        <v>-</v>
      </c>
      <c r="G291" s="66"/>
      <c r="H291" s="324"/>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si="9"/>
        <v>-</v>
      </c>
      <c r="G292" s="66"/>
      <c r="H292" s="324"/>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9"/>
        <v>-</v>
      </c>
      <c r="G293" s="66"/>
      <c r="H293" s="324"/>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9"/>
        <v>-</v>
      </c>
      <c r="G294" s="66"/>
      <c r="H294" s="324"/>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+D296-D297</f>
        <v>0</v>
      </c>
      <c r="E295" s="79">
        <f>+E296-E297</f>
        <v>0</v>
      </c>
      <c r="F295" s="71" t="str">
        <f t="shared" si="9"/>
        <v>-</v>
      </c>
      <c r="G295" s="66"/>
      <c r="H295" s="324"/>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D297</f>
        <v>0</v>
      </c>
      <c r="E296" s="79">
        <f>E297</f>
        <v>0</v>
      </c>
      <c r="F296" s="71" t="str">
        <f t="shared" si="9"/>
        <v>-</v>
      </c>
      <c r="G296" s="66"/>
      <c r="H296" s="324"/>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9"/>
        <v>-</v>
      </c>
      <c r="G297" s="66"/>
      <c r="H297" s="324"/>
      <c r="I297" s="66"/>
      <c r="J297" s="66"/>
      <c r="K297" s="66"/>
      <c r="L297" s="66"/>
      <c r="M297" s="66"/>
      <c r="N297" s="66"/>
      <c r="O297" s="66"/>
      <c r="P297" s="66"/>
      <c r="Q297" s="66"/>
      <c r="R297" s="66"/>
      <c r="S297" s="66"/>
      <c r="T297" s="66"/>
      <c r="U297" s="66"/>
      <c r="V297" s="66"/>
      <c r="W297" s="66"/>
    </row>
    <row r="298" spans="1:23" ht="20.100000000000001" customHeight="1" x14ac:dyDescent="0.25">
      <c r="A298" s="376" t="s">
        <v>1254</v>
      </c>
      <c r="B298" s="373"/>
      <c r="C298" s="260"/>
      <c r="D298" s="76"/>
      <c r="E298" s="77"/>
      <c r="F298" s="78"/>
      <c r="G298" s="66"/>
      <c r="H298" s="324"/>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30" si="10">IF(D299&gt;0,IF(E299/D299&gt;=100,"&gt;&gt;100",E299/D299*100),"-")</f>
        <v>-</v>
      </c>
      <c r="G299" s="66"/>
      <c r="H299" s="324"/>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10"/>
        <v>-</v>
      </c>
      <c r="G300" s="66"/>
      <c r="H300" s="324"/>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10"/>
        <v>-</v>
      </c>
      <c r="G301" s="66"/>
      <c r="H301" s="324"/>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10"/>
        <v>-</v>
      </c>
      <c r="G302" s="66"/>
      <c r="H302" s="324"/>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10"/>
        <v>-</v>
      </c>
      <c r="G303" s="66"/>
      <c r="H303" s="324"/>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10"/>
        <v>-</v>
      </c>
      <c r="G304" s="66"/>
      <c r="H304" s="324"/>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10"/>
        <v>-</v>
      </c>
      <c r="G305" s="66"/>
      <c r="H305" s="324"/>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10"/>
        <v>-</v>
      </c>
      <c r="G306" s="66"/>
      <c r="H306" s="324"/>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10"/>
        <v>-</v>
      </c>
      <c r="G307" s="66"/>
      <c r="H307" s="324"/>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10"/>
        <v>-</v>
      </c>
      <c r="G308" s="66"/>
      <c r="H308" s="324"/>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10"/>
        <v>-</v>
      </c>
      <c r="G309" s="66"/>
      <c r="H309" s="324"/>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10"/>
        <v>-</v>
      </c>
      <c r="G310" s="66"/>
      <c r="H310" s="324"/>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10"/>
        <v>-</v>
      </c>
      <c r="G311" s="66"/>
      <c r="H311" s="324"/>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10"/>
        <v>-</v>
      </c>
      <c r="G312" s="66"/>
      <c r="H312" s="324"/>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10"/>
        <v>-</v>
      </c>
      <c r="G313" s="66"/>
      <c r="H313" s="324"/>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10"/>
        <v>-</v>
      </c>
      <c r="G314" s="66"/>
      <c r="H314" s="324"/>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10"/>
        <v>-</v>
      </c>
      <c r="G315" s="66"/>
      <c r="H315" s="324"/>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10"/>
        <v>-</v>
      </c>
      <c r="G316" s="66"/>
      <c r="H316" s="324"/>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10"/>
        <v>-</v>
      </c>
      <c r="G317" s="66"/>
      <c r="H317" s="324"/>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10"/>
        <v>-</v>
      </c>
      <c r="G318" s="66"/>
      <c r="H318" s="324"/>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10"/>
        <v>-</v>
      </c>
      <c r="G319" s="66"/>
      <c r="H319" s="324"/>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10"/>
        <v>-</v>
      </c>
      <c r="G320" s="66"/>
      <c r="H320" s="324"/>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10"/>
        <v>-</v>
      </c>
      <c r="G321" s="66"/>
      <c r="H321" s="324"/>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10"/>
        <v>-</v>
      </c>
      <c r="G322" s="66"/>
      <c r="H322" s="324"/>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10"/>
        <v>-</v>
      </c>
      <c r="G323" s="66"/>
      <c r="H323" s="324"/>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10"/>
        <v>-</v>
      </c>
      <c r="G324" s="66"/>
      <c r="H324" s="324"/>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10"/>
        <v>-</v>
      </c>
      <c r="G325" s="66"/>
      <c r="H325" s="324"/>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10"/>
        <v>-</v>
      </c>
      <c r="G326" s="66"/>
      <c r="H326" s="324"/>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10"/>
        <v>-</v>
      </c>
      <c r="G327" s="66"/>
      <c r="H327" s="324"/>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10"/>
        <v>-</v>
      </c>
      <c r="G328" s="66"/>
      <c r="H328" s="324"/>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10"/>
        <v>-</v>
      </c>
      <c r="G329" s="66"/>
      <c r="H329" s="324"/>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10"/>
        <v>-</v>
      </c>
      <c r="G330" s="66"/>
      <c r="H330" s="324"/>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ref="F331:F362" si="11">IF(D331&gt;0,IF(E331/D331&gt;=100,"&gt;&gt;100",E331/D331*100),"-")</f>
        <v>-</v>
      </c>
      <c r="G331" s="66"/>
      <c r="H331" s="324"/>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11"/>
        <v>-</v>
      </c>
      <c r="G332" s="66"/>
      <c r="H332" s="324"/>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11"/>
        <v>-</v>
      </c>
      <c r="G333" s="66"/>
      <c r="H333" s="324"/>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11"/>
        <v>-</v>
      </c>
      <c r="G334" s="66"/>
      <c r="H334" s="324"/>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11"/>
        <v>-</v>
      </c>
      <c r="G335" s="66"/>
      <c r="H335" s="324"/>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11"/>
        <v>-</v>
      </c>
      <c r="G336" s="66"/>
      <c r="H336" s="324"/>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11"/>
        <v>-</v>
      </c>
      <c r="G337" s="66"/>
      <c r="H337" s="324"/>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11"/>
        <v>-</v>
      </c>
      <c r="G338" s="66"/>
      <c r="H338" s="324"/>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11"/>
        <v>-</v>
      </c>
      <c r="G339" s="66"/>
      <c r="H339" s="324"/>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11"/>
        <v>-</v>
      </c>
      <c r="G340" s="66"/>
      <c r="H340" s="324"/>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11"/>
        <v>-</v>
      </c>
      <c r="G341" s="66"/>
      <c r="H341" s="324"/>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11"/>
        <v>-</v>
      </c>
      <c r="G342" s="66"/>
      <c r="H342" s="324"/>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11"/>
        <v>-</v>
      </c>
      <c r="G343" s="66"/>
      <c r="H343" s="324"/>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11"/>
        <v>-</v>
      </c>
      <c r="G344" s="66"/>
      <c r="H344" s="324"/>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11"/>
        <v>-</v>
      </c>
      <c r="G345" s="66"/>
      <c r="H345" s="324"/>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11"/>
        <v>-</v>
      </c>
      <c r="G346" s="66"/>
      <c r="H346" s="324"/>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11"/>
        <v>-</v>
      </c>
      <c r="G347" s="66"/>
      <c r="H347" s="324"/>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11"/>
        <v>-</v>
      </c>
      <c r="G348" s="66"/>
      <c r="H348" s="324"/>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11"/>
        <v>-</v>
      </c>
      <c r="G349" s="66"/>
      <c r="H349" s="324"/>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11"/>
        <v>-</v>
      </c>
      <c r="G350" s="66"/>
      <c r="H350" s="324"/>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11"/>
        <v>-</v>
      </c>
      <c r="G351" s="66"/>
      <c r="H351" s="324"/>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11"/>
        <v>-</v>
      </c>
      <c r="G352" s="66"/>
      <c r="H352" s="324"/>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11"/>
        <v>-</v>
      </c>
      <c r="G353" s="66"/>
      <c r="H353" s="324"/>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11"/>
        <v>-</v>
      </c>
      <c r="G354" s="66"/>
      <c r="H354" s="324"/>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11"/>
        <v>-</v>
      </c>
      <c r="G355" s="66"/>
      <c r="H355" s="324"/>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11"/>
        <v>-</v>
      </c>
      <c r="G356" s="66"/>
      <c r="H356" s="324"/>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11"/>
        <v>-</v>
      </c>
      <c r="G357" s="66"/>
      <c r="H357" s="324"/>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11"/>
        <v>-</v>
      </c>
      <c r="G358" s="66"/>
      <c r="H358" s="324"/>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11"/>
        <v>-</v>
      </c>
      <c r="G359" s="66"/>
      <c r="H359" s="324"/>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11"/>
        <v>-</v>
      </c>
      <c r="G360" s="66"/>
      <c r="H360" s="324"/>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11"/>
        <v>-</v>
      </c>
      <c r="G361" s="66"/>
      <c r="H361" s="324"/>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11"/>
        <v>-</v>
      </c>
      <c r="G362" s="66"/>
      <c r="H362" s="324"/>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ref="F363:F394" si="12">IF(D363&gt;0,IF(E363/D363&gt;=100,"&gt;&gt;100",E363/D363*100),"-")</f>
        <v>-</v>
      </c>
      <c r="G363" s="66"/>
      <c r="H363" s="324"/>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12"/>
        <v>-</v>
      </c>
      <c r="G364" s="66"/>
      <c r="H364" s="324"/>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si="12"/>
        <v>-</v>
      </c>
      <c r="G365" s="66"/>
      <c r="H365" s="324"/>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12"/>
        <v>-</v>
      </c>
      <c r="G366" s="66"/>
      <c r="H366" s="324"/>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12"/>
        <v>-</v>
      </c>
      <c r="G367" s="66"/>
      <c r="H367" s="324"/>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12"/>
        <v>-</v>
      </c>
      <c r="G368" s="66"/>
      <c r="H368" s="324"/>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12"/>
        <v>-</v>
      </c>
      <c r="G369" s="66"/>
      <c r="H369" s="324"/>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12"/>
        <v>-</v>
      </c>
      <c r="G370" s="66"/>
      <c r="H370" s="324"/>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12"/>
        <v>-</v>
      </c>
      <c r="G371" s="66"/>
      <c r="H371" s="324"/>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12"/>
        <v>-</v>
      </c>
      <c r="G372" s="66"/>
      <c r="H372" s="324"/>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12"/>
        <v>-</v>
      </c>
      <c r="G373" s="66"/>
      <c r="H373" s="324"/>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12"/>
        <v>-</v>
      </c>
      <c r="G374" s="66"/>
      <c r="H374" s="324"/>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12"/>
        <v>-</v>
      </c>
      <c r="G375" s="66"/>
      <c r="H375" s="324"/>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12"/>
        <v>-</v>
      </c>
      <c r="G376" s="66"/>
      <c r="H376" s="324"/>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12"/>
        <v>-</v>
      </c>
      <c r="G377" s="66"/>
      <c r="H377" s="324"/>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12"/>
        <v>-</v>
      </c>
      <c r="G378" s="66"/>
      <c r="H378" s="324"/>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12"/>
        <v>-</v>
      </c>
      <c r="G379" s="66"/>
      <c r="H379" s="324"/>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 t="shared" si="12"/>
        <v>-</v>
      </c>
      <c r="G380" s="66"/>
      <c r="H380" s="324"/>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12"/>
        <v>-</v>
      </c>
      <c r="G381" s="66"/>
      <c r="H381" s="324"/>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12"/>
        <v>-</v>
      </c>
      <c r="G382" s="66"/>
      <c r="H382" s="324"/>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12"/>
        <v>-</v>
      </c>
      <c r="G383" s="66"/>
      <c r="H383" s="324"/>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12"/>
        <v>-</v>
      </c>
      <c r="G384" s="66"/>
      <c r="H384" s="324"/>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12"/>
        <v>-</v>
      </c>
      <c r="G385" s="66"/>
      <c r="H385" s="324"/>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12"/>
        <v>-</v>
      </c>
      <c r="G386" s="66"/>
      <c r="H386" s="324"/>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12"/>
        <v>-</v>
      </c>
      <c r="G387" s="66"/>
      <c r="H387" s="324"/>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12"/>
        <v>-</v>
      </c>
      <c r="G388" s="66"/>
      <c r="H388" s="324"/>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12"/>
        <v>-</v>
      </c>
      <c r="G389" s="66"/>
      <c r="H389" s="324"/>
      <c r="I389" s="66"/>
      <c r="J389" s="66"/>
      <c r="K389" s="66"/>
      <c r="L389" s="66"/>
      <c r="M389" s="66"/>
      <c r="N389" s="66"/>
      <c r="O389" s="66"/>
      <c r="P389" s="66"/>
      <c r="Q389" s="66"/>
      <c r="R389" s="66"/>
      <c r="S389" s="66"/>
      <c r="T389" s="66"/>
      <c r="U389" s="66"/>
      <c r="V389" s="66"/>
      <c r="W389" s="66"/>
    </row>
    <row r="390" spans="1:23" ht="12.75" customHeight="1" x14ac:dyDescent="0.25">
      <c r="A390" s="282" t="s">
        <v>3640</v>
      </c>
      <c r="B390" s="283" t="s">
        <v>3641</v>
      </c>
      <c r="C390" s="284" t="s">
        <v>3640</v>
      </c>
      <c r="D390" s="285"/>
      <c r="E390" s="285"/>
      <c r="F390" s="261" t="str">
        <f t="shared" si="12"/>
        <v>-</v>
      </c>
      <c r="G390" s="66"/>
      <c r="H390" s="324"/>
      <c r="I390" s="66"/>
      <c r="J390" s="66"/>
      <c r="K390" s="66"/>
      <c r="L390" s="66"/>
      <c r="M390" s="66"/>
      <c r="N390" s="66"/>
      <c r="O390" s="66"/>
      <c r="P390" s="66"/>
      <c r="Q390" s="66"/>
      <c r="R390" s="66"/>
      <c r="S390" s="66"/>
      <c r="T390" s="66"/>
      <c r="U390" s="66"/>
      <c r="V390" s="66"/>
      <c r="W390" s="66"/>
    </row>
    <row r="391" spans="1:23" ht="12.75" customHeight="1" x14ac:dyDescent="0.25">
      <c r="A391" s="282" t="s">
        <v>3642</v>
      </c>
      <c r="B391" s="283" t="s">
        <v>3643</v>
      </c>
      <c r="C391" s="284" t="s">
        <v>3642</v>
      </c>
      <c r="D391" s="285"/>
      <c r="E391" s="285"/>
      <c r="F391" s="261" t="str">
        <f t="shared" si="12"/>
        <v>-</v>
      </c>
      <c r="G391" s="66"/>
      <c r="H391" s="324"/>
      <c r="I391" s="66"/>
      <c r="J391" s="66"/>
      <c r="K391" s="66"/>
      <c r="L391" s="66"/>
      <c r="M391" s="66"/>
      <c r="N391" s="66"/>
      <c r="O391" s="66"/>
      <c r="P391" s="66"/>
      <c r="Q391" s="66"/>
      <c r="R391" s="66"/>
      <c r="S391" s="66"/>
      <c r="T391" s="66"/>
      <c r="U391" s="66"/>
      <c r="V391" s="66"/>
      <c r="W391" s="66"/>
    </row>
    <row r="392" spans="1:23" ht="12.75" customHeight="1" x14ac:dyDescent="0.25">
      <c r="A392" s="282" t="s">
        <v>3644</v>
      </c>
      <c r="B392" s="283" t="s">
        <v>3645</v>
      </c>
      <c r="C392" s="284" t="s">
        <v>3644</v>
      </c>
      <c r="D392" s="285"/>
      <c r="E392" s="285"/>
      <c r="F392" s="261" t="str">
        <f t="shared" si="12"/>
        <v>-</v>
      </c>
      <c r="G392" s="66"/>
      <c r="H392" s="324"/>
      <c r="I392" s="66"/>
      <c r="J392" s="66"/>
      <c r="K392" s="66"/>
      <c r="L392" s="66"/>
      <c r="M392" s="66"/>
      <c r="N392" s="66"/>
      <c r="O392" s="66"/>
      <c r="P392" s="66"/>
      <c r="Q392" s="66"/>
      <c r="R392" s="66"/>
      <c r="S392" s="66"/>
      <c r="T392" s="66"/>
      <c r="U392" s="66"/>
      <c r="V392" s="66"/>
      <c r="W392" s="66"/>
    </row>
    <row r="393" spans="1:23" ht="12" x14ac:dyDescent="0.25">
      <c r="A393" s="282" t="s">
        <v>3646</v>
      </c>
      <c r="B393" s="283" t="s">
        <v>3647</v>
      </c>
      <c r="C393" s="284" t="s">
        <v>3646</v>
      </c>
      <c r="D393" s="285"/>
      <c r="E393" s="285"/>
      <c r="F393" s="261" t="str">
        <f t="shared" si="12"/>
        <v>-</v>
      </c>
      <c r="G393" s="66"/>
      <c r="H393" s="324"/>
      <c r="I393" s="66"/>
      <c r="J393" s="66"/>
      <c r="K393" s="66"/>
      <c r="L393" s="66"/>
      <c r="M393" s="66"/>
      <c r="N393" s="66"/>
      <c r="O393" s="66"/>
      <c r="P393" s="66"/>
      <c r="Q393" s="66"/>
      <c r="R393" s="66"/>
      <c r="S393" s="66"/>
      <c r="T393" s="66"/>
      <c r="U393" s="66"/>
      <c r="V393" s="66"/>
      <c r="W393" s="66"/>
    </row>
    <row r="394" spans="1:23" ht="12.75" customHeight="1" x14ac:dyDescent="0.25">
      <c r="A394" s="282" t="s">
        <v>3648</v>
      </c>
      <c r="B394" s="283" t="s">
        <v>3649</v>
      </c>
      <c r="C394" s="284" t="s">
        <v>3648</v>
      </c>
      <c r="D394" s="285"/>
      <c r="E394" s="285"/>
      <c r="F394" s="261" t="str">
        <f t="shared" si="12"/>
        <v>-</v>
      </c>
      <c r="G394" s="66"/>
      <c r="H394" s="324"/>
      <c r="I394" s="66"/>
      <c r="J394" s="66"/>
      <c r="K394" s="66"/>
      <c r="L394" s="66"/>
      <c r="M394" s="66"/>
      <c r="N394" s="66"/>
      <c r="O394" s="66"/>
      <c r="P394" s="66"/>
      <c r="Q394" s="66"/>
      <c r="R394" s="66"/>
      <c r="S394" s="66"/>
      <c r="T394" s="66"/>
      <c r="U394" s="66"/>
      <c r="V394" s="66"/>
      <c r="W394" s="66"/>
    </row>
    <row r="395" spans="1:23" ht="12" x14ac:dyDescent="0.25">
      <c r="A395" s="282" t="s">
        <v>3650</v>
      </c>
      <c r="B395" s="283" t="s">
        <v>3651</v>
      </c>
      <c r="C395" s="284" t="s">
        <v>3650</v>
      </c>
      <c r="D395" s="285"/>
      <c r="E395" s="285"/>
      <c r="F395" s="261" t="str">
        <f t="shared" ref="F395:F396" si="13">IF(D395&gt;0,IF(E395/D395&gt;=100,"&gt;&gt;100",E395/D395*100),"-")</f>
        <v>-</v>
      </c>
      <c r="G395" s="66"/>
      <c r="H395" s="324"/>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4" t="s">
        <v>3652</v>
      </c>
      <c r="D396" s="193"/>
      <c r="E396" s="281"/>
      <c r="F396" s="286" t="str">
        <f t="shared" si="13"/>
        <v>-</v>
      </c>
      <c r="G396" s="66"/>
      <c r="H396" s="324"/>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4"/>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4"/>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4"/>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4"/>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4"/>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4"/>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4"/>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4"/>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4"/>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4"/>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4"/>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4"/>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4"/>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4"/>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4"/>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4"/>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4"/>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4"/>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4"/>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4"/>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4"/>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4"/>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4"/>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4"/>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4"/>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4"/>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4"/>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4"/>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4"/>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4"/>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4"/>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4"/>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4"/>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4"/>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4"/>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4"/>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4"/>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4"/>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4"/>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4"/>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4"/>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4"/>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4"/>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4"/>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4"/>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4"/>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4"/>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4"/>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4"/>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4"/>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4"/>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4"/>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4"/>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4"/>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4"/>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4"/>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4"/>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4"/>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4"/>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4"/>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4"/>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4"/>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4"/>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4"/>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4"/>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4"/>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4"/>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4"/>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4"/>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4"/>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4"/>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4"/>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4"/>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4"/>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4"/>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4"/>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4"/>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4"/>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4"/>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4"/>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4"/>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4"/>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4"/>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4"/>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4"/>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4"/>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4"/>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4"/>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4"/>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4"/>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4"/>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4"/>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4"/>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4"/>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4"/>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4"/>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4"/>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4"/>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4"/>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4"/>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4"/>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4"/>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4"/>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4"/>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4"/>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4"/>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4"/>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4"/>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4"/>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4"/>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4"/>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4"/>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4"/>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4"/>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4"/>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4"/>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4"/>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4"/>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4"/>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4"/>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4"/>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4"/>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4"/>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4"/>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4"/>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4"/>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4"/>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4"/>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4"/>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4"/>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4"/>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4"/>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4"/>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4"/>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4"/>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4"/>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4"/>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4"/>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4"/>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4"/>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4"/>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4"/>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4"/>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4"/>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4"/>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4"/>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4"/>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4"/>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4"/>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4"/>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4"/>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4"/>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4"/>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4"/>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4"/>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4"/>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4"/>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4"/>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4"/>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4"/>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4"/>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4"/>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4"/>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4"/>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4"/>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4"/>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4"/>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4"/>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4"/>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4"/>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4"/>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4"/>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4"/>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4"/>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4"/>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4"/>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4"/>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4"/>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4"/>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4"/>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4"/>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4"/>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4"/>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4"/>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4"/>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4"/>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4"/>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4"/>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4"/>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4"/>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6" t="s">
        <v>0</v>
      </c>
      <c r="B1" s="319"/>
      <c r="C1" s="266" t="s">
        <v>2</v>
      </c>
      <c r="D1" s="320"/>
      <c r="E1" s="266" t="s">
        <v>4</v>
      </c>
      <c r="F1" s="321"/>
    </row>
    <row r="2" spans="1:25" ht="50.1" customHeight="1" x14ac:dyDescent="0.25">
      <c r="A2" s="379" t="s">
        <v>2722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08" t="s">
        <v>2723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1608</v>
      </c>
      <c r="C91" s="139" t="s">
        <v>2896</v>
      </c>
      <c r="D91" s="194"/>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1635</v>
      </c>
      <c r="C137" s="139" t="s">
        <v>2987</v>
      </c>
      <c r="D137" s="194"/>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5" t="s">
        <v>2995</v>
      </c>
      <c r="D141" s="81">
        <f>D5+D22+D28+D35+D75+D82+D89+D107+D114+D129</f>
        <v>0</v>
      </c>
      <c r="E141" s="81">
        <f>E5+E22+E28+E35+E75+E82+E89+E107+E114+E129</f>
        <v>0</v>
      </c>
      <c r="F141" s="61" t="str">
        <f t="shared" si="4"/>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4" priority="1"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7" customFormat="1" ht="44.25" customHeight="1" x14ac:dyDescent="0.25">
      <c r="A1" s="266" t="s">
        <v>0</v>
      </c>
      <c r="B1" s="319"/>
      <c r="C1" s="266" t="s">
        <v>2</v>
      </c>
      <c r="D1" s="320"/>
      <c r="E1" s="266" t="s">
        <v>4</v>
      </c>
      <c r="F1" s="321"/>
    </row>
    <row r="2" spans="1:24" ht="50.1" customHeight="1" x14ac:dyDescent="0.25">
      <c r="A2" s="383" t="s">
        <v>2653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309"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3" t="s">
        <v>2654</v>
      </c>
      <c r="D5" s="58">
        <f>D6+D22</f>
        <v>0</v>
      </c>
      <c r="E5" s="82">
        <f>E6+E22</f>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D7+D14</f>
        <v>0</v>
      </c>
      <c r="E6" s="83">
        <f>E7+E14</f>
        <v>0</v>
      </c>
      <c r="F6" s="31"/>
      <c r="G6" s="31"/>
      <c r="H6" s="31"/>
      <c r="I6" s="31"/>
      <c r="J6" s="31"/>
      <c r="K6" s="31"/>
      <c r="L6" s="31"/>
      <c r="M6" s="31"/>
      <c r="N6" s="31"/>
      <c r="O6" s="31"/>
      <c r="P6" s="31"/>
      <c r="Q6" s="31"/>
      <c r="R6" s="31"/>
      <c r="S6" s="31"/>
      <c r="T6" s="31"/>
      <c r="U6" s="31"/>
    </row>
    <row r="7" spans="1:24" ht="13.2" x14ac:dyDescent="0.25">
      <c r="A7" s="161" t="s">
        <v>582</v>
      </c>
      <c r="B7" s="85" t="s">
        <v>2658</v>
      </c>
      <c r="C7" s="134" t="s">
        <v>2659</v>
      </c>
      <c r="D7" s="60">
        <f>SUM(D8:D13)</f>
        <v>0</v>
      </c>
      <c r="E7" s="83">
        <f>SUM(E8:E13)</f>
        <v>0</v>
      </c>
      <c r="F7" s="31"/>
      <c r="G7" s="31"/>
      <c r="H7" s="31"/>
      <c r="I7" s="31"/>
      <c r="J7" s="31"/>
      <c r="K7" s="31"/>
      <c r="L7" s="31"/>
      <c r="M7" s="31"/>
      <c r="N7" s="31"/>
      <c r="O7" s="31"/>
      <c r="P7" s="31"/>
      <c r="Q7" s="31"/>
      <c r="R7" s="31"/>
      <c r="S7" s="31"/>
      <c r="T7" s="31"/>
      <c r="U7" s="31"/>
    </row>
    <row r="8" spans="1:24" ht="13.5" customHeight="1" x14ac:dyDescent="0.25">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2666</v>
      </c>
      <c r="D11" s="192"/>
      <c r="E11" s="280"/>
      <c r="F11" s="31"/>
      <c r="G11" s="31"/>
      <c r="H11" s="31"/>
      <c r="I11" s="31"/>
      <c r="J11" s="31"/>
      <c r="K11" s="31"/>
      <c r="L11" s="31"/>
      <c r="M11" s="31"/>
      <c r="N11" s="31"/>
      <c r="O11" s="31"/>
      <c r="P11" s="31"/>
      <c r="Q11" s="31"/>
      <c r="R11" s="31"/>
      <c r="S11" s="31"/>
      <c r="T11" s="31"/>
      <c r="U11" s="31"/>
    </row>
    <row r="12" spans="1:24" ht="13.5" customHeight="1" x14ac:dyDescent="0.25">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2675</v>
      </c>
      <c r="C16" s="134" t="s">
        <v>2676</v>
      </c>
      <c r="D16" s="192"/>
      <c r="E16" s="280"/>
      <c r="F16" s="31"/>
      <c r="G16" s="31"/>
      <c r="H16" s="31"/>
      <c r="I16" s="31"/>
      <c r="J16" s="31"/>
      <c r="K16" s="31"/>
      <c r="L16" s="31"/>
      <c r="M16" s="31"/>
      <c r="N16" s="31"/>
      <c r="O16" s="31"/>
      <c r="P16" s="31"/>
      <c r="Q16" s="31"/>
      <c r="R16" s="31"/>
      <c r="S16" s="31"/>
      <c r="T16" s="31"/>
      <c r="U16" s="31"/>
    </row>
    <row r="17" spans="1:21" ht="13.5" customHeight="1" x14ac:dyDescent="0.25">
      <c r="A17" s="161" t="s">
        <v>582</v>
      </c>
      <c r="B17" s="85" t="s">
        <v>2677</v>
      </c>
      <c r="C17" s="134" t="s">
        <v>2678</v>
      </c>
      <c r="D17" s="192"/>
      <c r="E17" s="280"/>
      <c r="F17" s="31"/>
      <c r="G17" s="31"/>
      <c r="H17" s="31"/>
      <c r="I17" s="31"/>
      <c r="J17" s="31"/>
      <c r="K17" s="31"/>
      <c r="L17" s="31"/>
      <c r="M17" s="31"/>
      <c r="N17" s="31"/>
      <c r="O17" s="31"/>
      <c r="P17" s="31"/>
      <c r="Q17" s="31"/>
      <c r="R17" s="31"/>
      <c r="S17" s="31"/>
      <c r="T17" s="31"/>
      <c r="U17" s="31"/>
    </row>
    <row r="18" spans="1:21" ht="13.5" customHeight="1" x14ac:dyDescent="0.25">
      <c r="A18" s="161" t="s">
        <v>582</v>
      </c>
      <c r="B18" s="85" t="s">
        <v>2679</v>
      </c>
      <c r="C18" s="134" t="s">
        <v>2680</v>
      </c>
      <c r="D18" s="192"/>
      <c r="E18" s="280"/>
      <c r="F18" s="31"/>
      <c r="G18" s="31"/>
      <c r="H18" s="31"/>
      <c r="I18" s="31"/>
      <c r="J18" s="31"/>
      <c r="K18" s="31"/>
      <c r="L18" s="31"/>
      <c r="M18" s="31"/>
      <c r="N18" s="31"/>
      <c r="O18" s="31"/>
      <c r="P18" s="31"/>
      <c r="Q18" s="31"/>
      <c r="R18" s="31"/>
      <c r="S18" s="31"/>
      <c r="T18" s="31"/>
      <c r="U18" s="31"/>
    </row>
    <row r="19" spans="1:21" ht="13.5" customHeight="1" x14ac:dyDescent="0.25">
      <c r="A19" s="161" t="s">
        <v>582</v>
      </c>
      <c r="B19" s="85" t="s">
        <v>2681</v>
      </c>
      <c r="C19" s="134" t="s">
        <v>2682</v>
      </c>
      <c r="D19" s="192"/>
      <c r="E19" s="280"/>
      <c r="F19" s="31"/>
      <c r="G19" s="31"/>
      <c r="H19" s="31"/>
      <c r="I19" s="31"/>
      <c r="J19" s="31"/>
      <c r="K19" s="31"/>
      <c r="L19" s="31"/>
      <c r="M19" s="31"/>
      <c r="N19" s="31"/>
      <c r="O19" s="31"/>
      <c r="P19" s="31"/>
      <c r="Q19" s="31"/>
      <c r="R19" s="31"/>
      <c r="S19" s="31"/>
      <c r="T19" s="31"/>
      <c r="U19" s="31"/>
    </row>
    <row r="20" spans="1:21" ht="13.5" customHeight="1" x14ac:dyDescent="0.25">
      <c r="A20" s="161" t="s">
        <v>582</v>
      </c>
      <c r="B20" s="85" t="s">
        <v>2683</v>
      </c>
      <c r="C20" s="134" t="s">
        <v>2684</v>
      </c>
      <c r="D20" s="192"/>
      <c r="E20" s="280"/>
      <c r="F20" s="31"/>
      <c r="G20" s="31"/>
      <c r="H20" s="31"/>
      <c r="I20" s="31"/>
      <c r="J20" s="31"/>
      <c r="K20" s="31"/>
      <c r="L20" s="31"/>
      <c r="M20" s="31"/>
      <c r="N20" s="31"/>
      <c r="O20" s="31"/>
      <c r="P20" s="31"/>
      <c r="Q20" s="31"/>
      <c r="R20" s="31"/>
      <c r="S20" s="31"/>
      <c r="T20" s="31"/>
      <c r="U20" s="31"/>
    </row>
    <row r="21" spans="1:21" ht="13.5" customHeight="1" x14ac:dyDescent="0.25">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2689</v>
      </c>
      <c r="C23" s="134" t="s">
        <v>2690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2694</v>
      </c>
      <c r="D27" s="192"/>
      <c r="E27" s="280"/>
      <c r="F27" s="31"/>
      <c r="G27" s="31"/>
      <c r="H27" s="31"/>
      <c r="I27" s="31"/>
      <c r="J27" s="31"/>
      <c r="K27" s="31"/>
      <c r="L27" s="31"/>
      <c r="M27" s="31"/>
      <c r="N27" s="31"/>
      <c r="O27" s="31"/>
      <c r="P27" s="31"/>
      <c r="Q27" s="31"/>
      <c r="R27" s="31"/>
      <c r="S27" s="31"/>
      <c r="T27" s="31"/>
      <c r="U27" s="31"/>
    </row>
    <row r="28" spans="1:21" ht="13.5" customHeight="1" x14ac:dyDescent="0.25">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2675</v>
      </c>
      <c r="C32" s="134" t="s">
        <v>2700</v>
      </c>
      <c r="D32" s="192"/>
      <c r="E32" s="280"/>
      <c r="F32" s="31"/>
      <c r="G32" s="31"/>
      <c r="H32" s="31"/>
      <c r="I32" s="31"/>
      <c r="J32" s="31"/>
      <c r="K32" s="31"/>
      <c r="L32" s="31"/>
      <c r="M32" s="31"/>
      <c r="N32" s="31"/>
      <c r="O32" s="31"/>
      <c r="P32" s="31"/>
      <c r="Q32" s="31"/>
      <c r="R32" s="31"/>
      <c r="S32" s="31"/>
      <c r="T32" s="31"/>
      <c r="U32" s="31"/>
    </row>
    <row r="33" spans="1:21" ht="13.5" customHeight="1" x14ac:dyDescent="0.25">
      <c r="A33" s="161" t="s">
        <v>582</v>
      </c>
      <c r="B33" s="85" t="s">
        <v>2677</v>
      </c>
      <c r="C33" s="134" t="s">
        <v>2701</v>
      </c>
      <c r="D33" s="192"/>
      <c r="E33" s="280"/>
      <c r="F33" s="31"/>
      <c r="G33" s="31"/>
      <c r="H33" s="31"/>
      <c r="I33" s="31"/>
      <c r="J33" s="31"/>
      <c r="K33" s="31"/>
      <c r="L33" s="31"/>
      <c r="M33" s="31"/>
      <c r="N33" s="31"/>
      <c r="O33" s="31"/>
      <c r="P33" s="31"/>
      <c r="Q33" s="31"/>
      <c r="R33" s="31"/>
      <c r="S33" s="31"/>
      <c r="T33" s="31"/>
      <c r="U33" s="31"/>
    </row>
    <row r="34" spans="1:21" ht="13.5" customHeight="1" x14ac:dyDescent="0.25">
      <c r="A34" s="161" t="s">
        <v>582</v>
      </c>
      <c r="B34" s="85" t="s">
        <v>2679</v>
      </c>
      <c r="C34" s="134" t="s">
        <v>2702</v>
      </c>
      <c r="D34" s="192"/>
      <c r="E34" s="280"/>
      <c r="F34" s="31"/>
      <c r="G34" s="31"/>
      <c r="H34" s="31"/>
      <c r="I34" s="31"/>
      <c r="J34" s="31"/>
      <c r="K34" s="31"/>
      <c r="L34" s="31"/>
      <c r="M34" s="31"/>
      <c r="N34" s="31"/>
      <c r="O34" s="31"/>
      <c r="P34" s="31"/>
      <c r="Q34" s="31"/>
      <c r="R34" s="31"/>
      <c r="S34" s="31"/>
      <c r="T34" s="31"/>
      <c r="U34" s="31"/>
    </row>
    <row r="35" spans="1:21" ht="13.5" customHeight="1" x14ac:dyDescent="0.25">
      <c r="A35" s="161" t="s">
        <v>582</v>
      </c>
      <c r="B35" s="85" t="s">
        <v>2681</v>
      </c>
      <c r="C35" s="134" t="s">
        <v>2703</v>
      </c>
      <c r="D35" s="192"/>
      <c r="E35" s="280"/>
      <c r="F35" s="31"/>
      <c r="G35" s="31"/>
      <c r="H35" s="31"/>
      <c r="I35" s="31"/>
      <c r="J35" s="31"/>
      <c r="K35" s="31"/>
      <c r="L35" s="31"/>
      <c r="M35" s="31"/>
      <c r="N35" s="31"/>
      <c r="O35" s="31"/>
      <c r="P35" s="31"/>
      <c r="Q35" s="31"/>
      <c r="R35" s="31"/>
      <c r="S35" s="31"/>
      <c r="T35" s="31"/>
      <c r="U35" s="31"/>
    </row>
    <row r="36" spans="1:21" ht="13.5" customHeight="1" x14ac:dyDescent="0.25">
      <c r="A36" s="161" t="s">
        <v>582</v>
      </c>
      <c r="B36" s="85" t="s">
        <v>2683</v>
      </c>
      <c r="C36" s="134" t="s">
        <v>2704</v>
      </c>
      <c r="D36" s="192"/>
      <c r="E36" s="280"/>
      <c r="F36" s="31"/>
      <c r="G36" s="31"/>
      <c r="H36" s="31"/>
      <c r="I36" s="31"/>
      <c r="J36" s="31"/>
      <c r="K36" s="31"/>
      <c r="L36" s="31"/>
      <c r="M36" s="31"/>
      <c r="N36" s="31"/>
      <c r="O36" s="31"/>
      <c r="P36" s="31"/>
      <c r="Q36" s="31"/>
      <c r="R36" s="31"/>
      <c r="S36" s="31"/>
      <c r="T36" s="31"/>
      <c r="U36" s="31"/>
    </row>
    <row r="37" spans="1:21" ht="13.5" customHeight="1" x14ac:dyDescent="0.25">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2712</v>
      </c>
      <c r="C42" s="134" t="s">
        <v>2713</v>
      </c>
      <c r="D42" s="192"/>
      <c r="E42" s="280"/>
      <c r="F42" s="31"/>
      <c r="G42" s="31"/>
      <c r="H42" s="31"/>
      <c r="I42" s="31"/>
      <c r="J42" s="31"/>
      <c r="K42" s="31"/>
      <c r="L42" s="31"/>
      <c r="M42" s="31"/>
      <c r="N42" s="31"/>
      <c r="O42" s="31"/>
      <c r="P42" s="31"/>
      <c r="Q42" s="31"/>
      <c r="R42" s="31"/>
      <c r="S42" s="31"/>
      <c r="T42" s="31"/>
      <c r="U42" s="31"/>
    </row>
    <row r="43" spans="1:21" ht="13.5" customHeight="1" x14ac:dyDescent="0.25">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2712</v>
      </c>
      <c r="C47" s="134" t="s">
        <v>2720</v>
      </c>
      <c r="D47" s="192"/>
      <c r="E47" s="280"/>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4"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7" customFormat="1" ht="44.25" customHeight="1" x14ac:dyDescent="0.25">
      <c r="A1" s="266" t="s">
        <v>0</v>
      </c>
      <c r="B1" s="319" t="s">
        <v>1</v>
      </c>
      <c r="C1" s="266" t="s">
        <v>2</v>
      </c>
      <c r="D1" s="320" t="s">
        <v>3</v>
      </c>
      <c r="E1" s="266" t="s">
        <v>4</v>
      </c>
      <c r="F1" s="321" t="s">
        <v>5</v>
      </c>
    </row>
    <row r="2" spans="1:24" ht="50.1" customHeight="1" x14ac:dyDescent="0.25">
      <c r="A2" s="386" t="s">
        <v>2132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08" t="s">
        <v>1949</v>
      </c>
      <c r="B3" s="309" t="s">
        <v>8</v>
      </c>
      <c r="C3" s="302" t="s">
        <v>9</v>
      </c>
      <c r="D3" s="47"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v>723158.5</v>
      </c>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1238916.08</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v>0</v>
      </c>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280591.26999999996</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v>48764.25</v>
      </c>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v>91835.29</v>
      </c>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v>5460.16</v>
      </c>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v>16673.04</v>
      </c>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v>9758.5499999999993</v>
      </c>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v>26400.17</v>
      </c>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v>79928.81</v>
      </c>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v>1771</v>
      </c>
      <c r="E16" s="31"/>
      <c r="F16" s="31"/>
      <c r="G16" s="31"/>
      <c r="H16" s="31"/>
      <c r="I16" s="31"/>
      <c r="J16" s="31"/>
      <c r="K16" s="31"/>
      <c r="L16" s="31"/>
      <c r="M16" s="31"/>
      <c r="N16" s="31"/>
      <c r="O16" s="31"/>
      <c r="P16" s="31"/>
      <c r="Q16" s="31"/>
      <c r="R16" s="31"/>
      <c r="S16" s="31"/>
      <c r="T16" s="31"/>
      <c r="U16" s="31"/>
    </row>
    <row r="17" spans="1:21" ht="12.75" customHeight="1" x14ac:dyDescent="0.25">
      <c r="A17" s="291" t="s">
        <v>2520</v>
      </c>
      <c r="B17" s="134" t="s">
        <v>2521</v>
      </c>
      <c r="C17" s="139" t="s">
        <v>2522</v>
      </c>
      <c r="D17" s="199">
        <v>513261.46</v>
      </c>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445063.35</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v>445063.35</v>
      </c>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24" x14ac:dyDescent="0.25">
      <c r="A24" s="291" t="s">
        <v>2540</v>
      </c>
      <c r="B24" s="134" t="s">
        <v>2541</v>
      </c>
      <c r="C24" s="134" t="s">
        <v>2542</v>
      </c>
      <c r="D24" s="280">
        <v>0</v>
      </c>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944465.73</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209878.44999999998</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v>50734.26</v>
      </c>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v>79351.92</v>
      </c>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v>4264.22</v>
      </c>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v>15892.14</v>
      </c>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v>11417.37</v>
      </c>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v>20642.38</v>
      </c>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v>26434</v>
      </c>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v>1142.1600000000001</v>
      </c>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v>720524.66</v>
      </c>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14062.62</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v>14062.62</v>
      </c>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1" t="s">
        <v>2540</v>
      </c>
      <c r="B43" s="134" t="s">
        <v>2541</v>
      </c>
      <c r="C43" s="134" t="s">
        <v>2565</v>
      </c>
      <c r="D43" s="280">
        <v>0</v>
      </c>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1017608.8500000001</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v>0</v>
      </c>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v>0</v>
      </c>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4" x14ac:dyDescent="0.25">
      <c r="A82" s="88" t="s">
        <v>2514</v>
      </c>
      <c r="B82" s="290"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v>0</v>
      </c>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88" t="s">
        <v>2540</v>
      </c>
      <c r="B103" s="289" t="s">
        <v>2541</v>
      </c>
      <c r="C103" s="289" t="s">
        <v>2643</v>
      </c>
      <c r="D103" s="280">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1017608.85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v>103611.45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v>272057.65999999997</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v>641939.74</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87" t="s">
        <v>2652</v>
      </c>
      <c r="D109" s="281">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2132</v>
      </c>
      <c r="B1" s="384"/>
      <c r="C1" s="384"/>
      <c r="D1" s="384"/>
      <c r="E1" s="51" t="s">
        <v>2133</v>
      </c>
      <c r="F1" s="51"/>
      <c r="G1" s="51"/>
      <c r="H1" s="51"/>
      <c r="I1" s="51"/>
      <c r="J1" s="51"/>
      <c r="K1" s="51"/>
      <c r="L1" s="51"/>
      <c r="M1" s="51"/>
      <c r="N1" s="51"/>
      <c r="O1" s="51"/>
      <c r="P1" s="51"/>
    </row>
    <row r="2" spans="1:17" ht="37.5" customHeight="1" x14ac:dyDescent="0.25">
      <c r="A2" s="386" t="s">
        <v>2134</v>
      </c>
      <c r="B2" s="384"/>
      <c r="C2" s="384"/>
      <c r="D2" s="384"/>
      <c r="E2" s="50" t="s">
        <v>2134</v>
      </c>
      <c r="F2" s="50" t="s">
        <v>2135</v>
      </c>
      <c r="G2" s="50" t="s">
        <v>2136</v>
      </c>
      <c r="H2" s="50" t="s">
        <v>2136</v>
      </c>
      <c r="I2" s="50" t="s">
        <v>2137</v>
      </c>
      <c r="J2" s="50" t="s">
        <v>1987</v>
      </c>
      <c r="K2" s="50" t="s">
        <v>2138</v>
      </c>
      <c r="L2" s="50" t="s">
        <v>1992</v>
      </c>
      <c r="M2" s="50" t="s">
        <v>2139</v>
      </c>
      <c r="N2" s="50" t="s">
        <v>2140</v>
      </c>
      <c r="O2" s="50" t="s">
        <v>2141</v>
      </c>
      <c r="Q2" s="298"/>
    </row>
    <row r="3" spans="1:17" ht="29.25" customHeight="1" x14ac:dyDescent="0.25">
      <c r="A3" s="97" t="s">
        <v>2142</v>
      </c>
      <c r="B3" s="98" t="s">
        <v>2143</v>
      </c>
      <c r="C3" s="99" t="s">
        <v>2144</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37679</v>
      </c>
      <c r="P3" s="51"/>
    </row>
    <row r="4" spans="1:17" ht="19.5" customHeight="1" x14ac:dyDescent="0.25">
      <c r="A4" s="390" t="s">
        <v>2145</v>
      </c>
      <c r="B4" s="391"/>
      <c r="C4" s="392"/>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1997</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 t="shared" si="2"/>
        <v>O.K.</v>
      </c>
      <c r="C20" s="136" t="s">
        <v>2163</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5">
      <c r="A21" s="105">
        <v>7</v>
      </c>
      <c r="B21" s="106" t="str">
        <f t="shared" si="2"/>
        <v>O.K.</v>
      </c>
      <c r="C21" s="136" t="s">
        <v>2164</v>
      </c>
      <c r="D21" s="95"/>
      <c r="E21" s="51">
        <f>MAX(G21:K21)</f>
        <v>0</v>
      </c>
      <c r="F21" s="51">
        <v>0</v>
      </c>
      <c r="G21" s="262">
        <f>IF(AND(H3=12, J3="DA", M3="DA", ABS(BILANCA!D273-'PR-RAS'!D304)&gt;0.001), 1, 0)</f>
        <v>0</v>
      </c>
      <c r="H21" s="116">
        <f>IF(AND(H3=12, J3="DA", M3="DA", ABS(BILANCA!E273-'PR-RAS'!E304)&gt;0.001), 1, 0)</f>
        <v>0</v>
      </c>
      <c r="I21" s="51"/>
      <c r="J21" s="51"/>
      <c r="K21" s="51"/>
      <c r="L21" s="51"/>
      <c r="M21" s="51"/>
      <c r="N21" s="51"/>
      <c r="O21" s="51"/>
      <c r="P21" s="51"/>
    </row>
    <row r="22" spans="1:16" ht="25.2" customHeight="1" x14ac:dyDescent="0.25">
      <c r="A22" s="105">
        <v>8</v>
      </c>
      <c r="B22" s="106" t="str">
        <f t="shared" si="2"/>
        <v>O.K.</v>
      </c>
      <c r="C22" s="136" t="s">
        <v>2165</v>
      </c>
      <c r="D22" s="95"/>
      <c r="E22" s="51">
        <f>MAX(G22:K22)</f>
        <v>0</v>
      </c>
      <c r="F22" s="51">
        <v>0</v>
      </c>
      <c r="G22" s="262">
        <f>IF(AND(H3=12, J3="DA", M3="DA", ABS(BILANCA!D290-'PR-RAS'!D421)&gt;0.001), 1, 0)</f>
        <v>0</v>
      </c>
      <c r="H22" s="116">
        <f>IF(AND(H3=12, J3="DA", M3="DA", ABS(BILANCA!E290-'PR-RAS'!E421)&gt;0.001), 1, 0)</f>
        <v>0</v>
      </c>
      <c r="I22" s="51"/>
      <c r="J22" s="51"/>
      <c r="K22" s="51"/>
      <c r="L22" s="51"/>
      <c r="M22" s="51"/>
      <c r="N22" s="51"/>
      <c r="O22" s="51"/>
      <c r="P22" s="51"/>
    </row>
    <row r="23" spans="1:16" ht="19.5" customHeight="1" x14ac:dyDescent="0.25">
      <c r="A23" s="387" t="s">
        <v>2166</v>
      </c>
      <c r="B23" s="388"/>
      <c r="C23" s="389"/>
      <c r="D23" s="95"/>
      <c r="E23" s="51">
        <f>SUM(E24:E297)</f>
        <v>0</v>
      </c>
      <c r="F23" s="51">
        <f>SUM(F24:F297)</f>
        <v>10</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2167</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2168</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2169</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2170</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2171</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2172</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2173</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2174</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2175</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2176</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2177</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2178</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2179</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2180</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2181</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2182</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2183</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2184</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2185</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2186</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2187</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2188</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3"/>
        <v>O.K.</v>
      </c>
      <c r="C46" s="92" t="s">
        <v>2189</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2190</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si="3"/>
        <v>O.K.</v>
      </c>
      <c r="C48" s="92" t="s">
        <v>2191</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2192</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2193</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2194</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2195</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2196</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2197</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2198</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2199</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 t="shared" si="3"/>
        <v>O.K.</v>
      </c>
      <c r="C57" s="92" t="s">
        <v>2200</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3"/>
        <v>O.K.</v>
      </c>
      <c r="C58" s="92" t="s">
        <v>2201</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2202</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2203</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2204</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2205</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2206</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2207</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2208</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2209</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2210</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2211</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2212</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2213</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2214</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2215</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2216</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2217</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2218</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2219</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2220</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2221</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2222</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2223</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2224</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2225</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2226</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2227</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2228</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2229</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2230</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2231</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2232</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2233</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2234</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2235</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2236</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2237</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2238</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2239</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2240</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2241</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2242</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2243</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2244</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2245</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2246</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2247</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2248</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2249</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2250</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2251</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2252</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2253</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2254</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2255</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2256</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2257</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2258</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2259</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2260</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2261</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2262</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2263</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2264</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2265</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2266</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2267</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2268</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2269</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2270</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2271</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2272</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2273</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2274</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2275</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2276</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2277</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2278</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2279</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2280</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2281</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2282</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2283</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2284</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2285</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2286</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2287</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2288</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2289</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2290</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2291</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2292</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2293</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2294</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2295</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2296</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2297</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2298</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2299</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2300</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2301</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2302</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2303</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2304</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2305</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2306</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2307</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2308</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2309</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2310</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2311</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2312</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2313</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2314</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2315</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2316</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2317</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2318</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2319</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5">
      <c r="A177" s="105">
        <v>245</v>
      </c>
      <c r="B177" s="106" t="str">
        <f t="shared" si="9"/>
        <v>O.K.</v>
      </c>
      <c r="C177" s="91" t="s">
        <v>2320</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9"/>
        <v>O.K.</v>
      </c>
      <c r="C178" s="91" t="s">
        <v>2321</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2322</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2323</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2324</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2325</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2326</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2327</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2328</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2329</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2330</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2331</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2332</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2333</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2334</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2335</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5">
      <c r="A193" s="105">
        <v>269</v>
      </c>
      <c r="B193" s="256" t="str">
        <f t="shared" si="9"/>
        <v>O.K.</v>
      </c>
      <c r="C193" s="91" t="s">
        <v>2336</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2337</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2338</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2339</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2340</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2341</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2342</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2343</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2344</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2345</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5">
      <c r="A203" s="105">
        <v>152</v>
      </c>
      <c r="B203" s="106" t="str">
        <f t="shared" si="9"/>
        <v>O.K.</v>
      </c>
      <c r="C203" s="91" t="s">
        <v>2346</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2347</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2348</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2349</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2350</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2351</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2352</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2353</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2354</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2355</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2356</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2357</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2358</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2359</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5">
      <c r="A217" s="105">
        <v>164</v>
      </c>
      <c r="B217" s="106" t="str">
        <f t="shared" si="12"/>
        <v>O.K.</v>
      </c>
      <c r="C217" s="91" t="s">
        <v>2360</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2361</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2362</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2363</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2364</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5">
      <c r="A222" s="105">
        <v>169</v>
      </c>
      <c r="B222" s="106" t="str">
        <f t="shared" si="12"/>
        <v>O.K.</v>
      </c>
      <c r="C222" s="91" t="s">
        <v>2365</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2366</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2367</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5">
      <c r="A225" s="105">
        <v>172</v>
      </c>
      <c r="B225" s="106" t="str">
        <f t="shared" si="12"/>
        <v>O.K.</v>
      </c>
      <c r="C225" s="91" t="s">
        <v>2368</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2369</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2370</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2371</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Provjera</v>
      </c>
      <c r="C229" s="91" t="s">
        <v>2372</v>
      </c>
      <c r="D229" s="95"/>
      <c r="E229" s="51">
        <f t="shared" si="13"/>
        <v>0</v>
      </c>
      <c r="F229" s="51">
        <f t="shared" si="14"/>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2"/>
        <v>O.K.</v>
      </c>
      <c r="C230" s="91" t="s">
        <v>2373</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2374</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Provjera</v>
      </c>
      <c r="C232" s="91" t="s">
        <v>2375</v>
      </c>
      <c r="D232" s="257"/>
      <c r="E232" s="258">
        <f t="shared" si="13"/>
        <v>0</v>
      </c>
      <c r="F232" s="258">
        <f t="shared" si="14"/>
        <v>1</v>
      </c>
      <c r="G232" s="258"/>
      <c r="H232" s="258"/>
      <c r="I232" s="258"/>
      <c r="J232" s="258"/>
      <c r="K232" s="258"/>
      <c r="L232" s="258">
        <f>IF(AND('PR-RAS'!D93&gt;0,'PR-RAS'!D711=0),1,0)</f>
        <v>1</v>
      </c>
      <c r="M232" s="258">
        <f>IF(AND('PR-RAS'!E93&gt;0,'PR-RAS'!E711=0),1,0)</f>
        <v>1</v>
      </c>
      <c r="N232" s="258"/>
      <c r="O232" s="258"/>
      <c r="P232" s="258"/>
    </row>
    <row r="233" spans="1:16" ht="30" customHeight="1" x14ac:dyDescent="0.25">
      <c r="A233" s="105">
        <v>272</v>
      </c>
      <c r="B233" s="106" t="str">
        <f t="shared" si="12"/>
        <v>O.K.</v>
      </c>
      <c r="C233" s="91" t="s">
        <v>2376</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2"/>
        <v>O.K.</v>
      </c>
      <c r="C234" s="91" t="s">
        <v>2377</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Provjera</v>
      </c>
      <c r="C235" s="91" t="s">
        <v>2378</v>
      </c>
      <c r="D235" s="95"/>
      <c r="E235" s="51">
        <f t="shared" si="13"/>
        <v>0</v>
      </c>
      <c r="F235" s="51">
        <f t="shared" si="14"/>
        <v>1</v>
      </c>
      <c r="G235" s="51"/>
      <c r="H235" s="51"/>
      <c r="I235" s="51"/>
      <c r="J235" s="51"/>
      <c r="K235" s="51"/>
      <c r="L235" s="51">
        <f>IF(AND('PR-RAS'!D111&gt;0,'PR-RAS'!D722=0),1,0)</f>
        <v>1</v>
      </c>
      <c r="M235" s="51">
        <f>IF(AND('PR-RAS'!E111&gt;0,'PR-RAS'!E722=0),1,0)</f>
        <v>1</v>
      </c>
      <c r="N235" s="51"/>
      <c r="O235" s="51"/>
      <c r="P235" s="51"/>
    </row>
    <row r="236" spans="1:16" ht="60.6" customHeight="1" x14ac:dyDescent="0.25">
      <c r="A236" s="105">
        <v>179</v>
      </c>
      <c r="B236" s="106" t="str">
        <f t="shared" si="12"/>
        <v>Provjera</v>
      </c>
      <c r="C236" s="91" t="s">
        <v>2379</v>
      </c>
      <c r="D236" s="95"/>
      <c r="E236" s="51">
        <f t="shared" si="13"/>
        <v>0</v>
      </c>
      <c r="F236" s="51">
        <f t="shared" si="14"/>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2"/>
        <v>Provjera</v>
      </c>
      <c r="C237" s="91" t="s">
        <v>2380</v>
      </c>
      <c r="D237" s="95"/>
      <c r="E237" s="51">
        <f t="shared" si="13"/>
        <v>0</v>
      </c>
      <c r="F237" s="51">
        <f t="shared" si="14"/>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2"/>
        <v>Provjera</v>
      </c>
      <c r="C238" s="91" t="s">
        <v>2381</v>
      </c>
      <c r="D238" s="95"/>
      <c r="E238" s="51">
        <f t="shared" si="13"/>
        <v>0</v>
      </c>
      <c r="F238" s="51">
        <f t="shared" si="14"/>
        <v>1</v>
      </c>
      <c r="G238" s="51"/>
      <c r="H238" s="51"/>
      <c r="I238" s="51"/>
      <c r="J238" s="51"/>
      <c r="K238" s="51"/>
      <c r="L238" s="51">
        <f>IF(AND('PR-RAS'!D184&gt;0,'PR-RAS'!D736=0),1,0)</f>
        <v>1</v>
      </c>
      <c r="M238" s="51">
        <f>IF(AND('PR-RAS'!E184&gt;0,'PR-RAS'!E736=0),1,0)</f>
        <v>0</v>
      </c>
      <c r="N238" s="51"/>
      <c r="O238" s="51"/>
      <c r="P238" s="51"/>
    </row>
    <row r="239" spans="1:16" ht="32.25" customHeight="1" x14ac:dyDescent="0.25">
      <c r="A239" s="105">
        <v>182</v>
      </c>
      <c r="B239" s="106" t="str">
        <f t="shared" si="12"/>
        <v>Provjera</v>
      </c>
      <c r="C239" s="91" t="s">
        <v>2382</v>
      </c>
      <c r="D239" s="95"/>
      <c r="E239" s="51">
        <f t="shared" si="13"/>
        <v>0</v>
      </c>
      <c r="F239" s="51">
        <f t="shared" si="14"/>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2"/>
        <v>Provjera</v>
      </c>
      <c r="C240" s="91" t="s">
        <v>2383</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2384</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Provjera</v>
      </c>
      <c r="C242" s="91" t="s">
        <v>2385</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2"/>
        <v>O.K.</v>
      </c>
      <c r="C243" s="91" t="s">
        <v>2386</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2"/>
        <v>O.K.</v>
      </c>
      <c r="C244" s="91" t="s">
        <v>2387</v>
      </c>
      <c r="D244" s="95"/>
      <c r="E244" s="51">
        <f t="shared" si="13"/>
        <v>0</v>
      </c>
      <c r="F244" s="51">
        <f t="shared" si="14"/>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2"/>
        <v>O.K.</v>
      </c>
      <c r="C245" s="91" t="s">
        <v>2388</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2389</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Provjera</v>
      </c>
      <c r="C247" s="91" t="s">
        <v>2390</v>
      </c>
      <c r="D247" s="95"/>
      <c r="E247" s="51">
        <f t="shared" si="13"/>
        <v>0</v>
      </c>
      <c r="F247" s="51">
        <f t="shared" si="14"/>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2"/>
        <v>O.K.</v>
      </c>
      <c r="C248" s="91" t="s">
        <v>2391</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2392</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2393</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2394</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2395</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2396</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2397</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2398</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2399</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2400</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2401</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2402</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2403</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2404</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2405</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2406</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2407</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2408</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2409</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2410</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2411</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2412</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2413</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2414</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2415</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2416</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2417</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2418</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2419</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2420</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2421</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2422</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2423</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2424</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2425</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2426</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2427</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2428</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2429</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2430</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2431</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2432</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2433</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2434</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2435</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5"/>
        <v>O.K.</v>
      </c>
      <c r="C293" s="91" t="s">
        <v>2436</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5">
      <c r="A294" s="105">
        <v>236</v>
      </c>
      <c r="B294" s="106" t="str">
        <f t="shared" si="15"/>
        <v>O.K.</v>
      </c>
      <c r="C294" s="91" t="s">
        <v>2437</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2438</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2439</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2440</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7" t="s">
        <v>1990</v>
      </c>
      <c r="B298" s="388"/>
      <c r="C298" s="389"/>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 t="shared" ref="B299:B340" si="18">IF(E299=1,"Pogreška",IF(F299=1,"Provjera","O.K."))</f>
        <v>O.K.</v>
      </c>
      <c r="C299" s="90" t="s">
        <v>2441</v>
      </c>
      <c r="D299" s="95"/>
      <c r="E299" s="51">
        <f t="shared" ref="E299:E340" si="19">MAX(G299:K299)</f>
        <v>0</v>
      </c>
      <c r="F299" s="51">
        <f t="shared" ref="F299:F340" si="20">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si="18"/>
        <v>O.K.</v>
      </c>
      <c r="C300" s="136" t="s">
        <v>2442</v>
      </c>
      <c r="D300" s="95"/>
      <c r="E300" s="51">
        <f t="shared" si="19"/>
        <v>0</v>
      </c>
      <c r="F300" s="51">
        <f t="shared" si="20"/>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8"/>
        <v>O.K.</v>
      </c>
      <c r="C301" s="136" t="s">
        <v>2443</v>
      </c>
      <c r="D301" s="95"/>
      <c r="E301" s="51">
        <f t="shared" si="19"/>
        <v>0</v>
      </c>
      <c r="F301" s="51">
        <f t="shared" si="20"/>
        <v>0</v>
      </c>
      <c r="G301" s="51">
        <f>IF(AND(I3=23,MAX(BILANCA!D334:E334)&gt;0),1,0)</f>
        <v>0</v>
      </c>
      <c r="H301" s="51"/>
      <c r="I301" s="51"/>
      <c r="J301" s="51"/>
      <c r="K301" s="51"/>
      <c r="L301" s="51"/>
      <c r="M301" s="51"/>
      <c r="N301" s="51"/>
      <c r="O301" s="51"/>
      <c r="P301" s="51"/>
    </row>
    <row r="302" spans="1:18" ht="18" customHeight="1" x14ac:dyDescent="0.25">
      <c r="A302" s="105">
        <v>46</v>
      </c>
      <c r="B302" s="106" t="str">
        <f t="shared" si="18"/>
        <v>O.K.</v>
      </c>
      <c r="C302" s="136" t="s">
        <v>2444</v>
      </c>
      <c r="D302" s="95"/>
      <c r="E302" s="51">
        <f t="shared" si="19"/>
        <v>0</v>
      </c>
      <c r="F302" s="51">
        <f t="shared" si="20"/>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si="18"/>
        <v>O.K.</v>
      </c>
      <c r="C303" s="136" t="s">
        <v>2445</v>
      </c>
      <c r="D303" s="95"/>
      <c r="E303" s="51">
        <f t="shared" si="19"/>
        <v>0</v>
      </c>
      <c r="F303" s="51">
        <f t="shared" si="20"/>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18"/>
        <v>O.K.</v>
      </c>
      <c r="C304" s="136" t="s">
        <v>2446</v>
      </c>
      <c r="D304" s="95"/>
      <c r="E304" s="51">
        <f t="shared" si="19"/>
        <v>0</v>
      </c>
      <c r="F304" s="51">
        <f t="shared" si="20"/>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18"/>
        <v>O.K.</v>
      </c>
      <c r="C305" s="136" t="s">
        <v>2447</v>
      </c>
      <c r="D305" s="95"/>
      <c r="E305" s="51">
        <f t="shared" si="19"/>
        <v>0</v>
      </c>
      <c r="F305" s="51">
        <f t="shared" si="20"/>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18"/>
        <v>O.K.</v>
      </c>
      <c r="C306" s="136" t="s">
        <v>2448</v>
      </c>
      <c r="D306" s="95"/>
      <c r="E306" s="51">
        <f t="shared" si="19"/>
        <v>0</v>
      </c>
      <c r="F306" s="51">
        <f t="shared" si="20"/>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 t="shared" si="18"/>
        <v>O.K.</v>
      </c>
      <c r="C307" s="136" t="s">
        <v>2449</v>
      </c>
      <c r="D307" s="95"/>
      <c r="E307" s="51">
        <f t="shared" si="19"/>
        <v>0</v>
      </c>
      <c r="F307" s="51">
        <f t="shared" si="20"/>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 t="shared" si="18"/>
        <v>O.K.</v>
      </c>
      <c r="C308" s="136" t="s">
        <v>2450</v>
      </c>
      <c r="D308" s="95"/>
      <c r="E308" s="51">
        <f t="shared" si="19"/>
        <v>0</v>
      </c>
      <c r="F308" s="51">
        <f t="shared" si="20"/>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 t="shared" si="18"/>
        <v>O.K.</v>
      </c>
      <c r="C309" s="136" t="s">
        <v>2451</v>
      </c>
      <c r="D309" s="95"/>
      <c r="E309" s="51">
        <f t="shared" si="19"/>
        <v>0</v>
      </c>
      <c r="F309" s="51">
        <f t="shared" si="20"/>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18"/>
        <v>O.K.</v>
      </c>
      <c r="C310" s="136" t="s">
        <v>2452</v>
      </c>
      <c r="D310" s="95"/>
      <c r="E310" s="51">
        <f t="shared" si="19"/>
        <v>0</v>
      </c>
      <c r="F310" s="51">
        <f t="shared" si="20"/>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18"/>
        <v>O.K.</v>
      </c>
      <c r="C311" s="136" t="s">
        <v>2453</v>
      </c>
      <c r="D311" s="95"/>
      <c r="E311" s="51">
        <f t="shared" si="19"/>
        <v>0</v>
      </c>
      <c r="F311" s="51">
        <f t="shared" si="20"/>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si="18"/>
        <v>O.K.</v>
      </c>
      <c r="C312" s="136" t="s">
        <v>2454</v>
      </c>
      <c r="D312" s="95"/>
      <c r="E312" s="51">
        <f t="shared" si="19"/>
        <v>0</v>
      </c>
      <c r="F312" s="51">
        <f t="shared" si="20"/>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18"/>
        <v>O.K.</v>
      </c>
      <c r="C313" s="136" t="s">
        <v>2455</v>
      </c>
      <c r="D313" s="95"/>
      <c r="E313" s="51">
        <f t="shared" si="19"/>
        <v>0</v>
      </c>
      <c r="F313" s="51">
        <f t="shared" si="20"/>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18"/>
        <v>O.K.</v>
      </c>
      <c r="C314" s="136" t="s">
        <v>2456</v>
      </c>
      <c r="D314" s="95"/>
      <c r="E314" s="51">
        <f t="shared" si="19"/>
        <v>0</v>
      </c>
      <c r="F314" s="51">
        <f t="shared" si="20"/>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18"/>
        <v>O.K.</v>
      </c>
      <c r="C315" s="136" t="s">
        <v>2457</v>
      </c>
      <c r="D315" s="95"/>
      <c r="E315" s="51">
        <f t="shared" si="19"/>
        <v>0</v>
      </c>
      <c r="F315" s="51">
        <f t="shared" si="20"/>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18"/>
        <v>O.K.</v>
      </c>
      <c r="C316" s="136" t="s">
        <v>2458</v>
      </c>
      <c r="D316" s="95"/>
      <c r="E316" s="51">
        <f t="shared" si="19"/>
        <v>0</v>
      </c>
      <c r="F316" s="51">
        <f t="shared" si="20"/>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18"/>
        <v>O.K.</v>
      </c>
      <c r="C317" s="136" t="s">
        <v>2459</v>
      </c>
      <c r="D317" s="95"/>
      <c r="E317" s="51">
        <f t="shared" si="19"/>
        <v>0</v>
      </c>
      <c r="F317" s="51">
        <f t="shared" si="20"/>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18"/>
        <v>O.K.</v>
      </c>
      <c r="C318" s="136" t="s">
        <v>2460</v>
      </c>
      <c r="D318" s="95"/>
      <c r="E318" s="51">
        <f t="shared" si="19"/>
        <v>0</v>
      </c>
      <c r="F318" s="51">
        <f t="shared" si="20"/>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18"/>
        <v>O.K.</v>
      </c>
      <c r="C319" s="136" t="s">
        <v>2461</v>
      </c>
      <c r="D319" s="95"/>
      <c r="E319" s="51">
        <f t="shared" si="19"/>
        <v>0</v>
      </c>
      <c r="F319" s="51">
        <f t="shared" si="20"/>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18"/>
        <v>O.K.</v>
      </c>
      <c r="C320" s="136" t="s">
        <v>2462</v>
      </c>
      <c r="D320" s="95"/>
      <c r="E320" s="51">
        <f t="shared" si="19"/>
        <v>0</v>
      </c>
      <c r="F320" s="51">
        <f t="shared" si="20"/>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18"/>
        <v>O.K.</v>
      </c>
      <c r="C321" s="136" t="s">
        <v>2463</v>
      </c>
      <c r="D321" s="95"/>
      <c r="E321" s="51">
        <f t="shared" si="19"/>
        <v>0</v>
      </c>
      <c r="F321" s="51">
        <f t="shared" si="20"/>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si="18"/>
        <v>O.K.</v>
      </c>
      <c r="C322" s="136" t="s">
        <v>2464</v>
      </c>
      <c r="D322" s="95"/>
      <c r="E322" s="51">
        <f t="shared" si="19"/>
        <v>0</v>
      </c>
      <c r="F322" s="51">
        <f t="shared" si="20"/>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18"/>
        <v>O.K.</v>
      </c>
      <c r="C323" s="136" t="s">
        <v>2465</v>
      </c>
      <c r="D323" s="95"/>
      <c r="E323" s="51">
        <f t="shared" si="19"/>
        <v>0</v>
      </c>
      <c r="F323" s="51">
        <f t="shared" si="20"/>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18"/>
        <v>O.K.</v>
      </c>
      <c r="C324" s="136" t="s">
        <v>2466</v>
      </c>
      <c r="D324" s="95"/>
      <c r="E324" s="51">
        <f t="shared" si="19"/>
        <v>0</v>
      </c>
      <c r="F324" s="51">
        <f t="shared" si="20"/>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si="18"/>
        <v>O.K.</v>
      </c>
      <c r="C325" s="136" t="s">
        <v>2467</v>
      </c>
      <c r="D325" s="95"/>
      <c r="E325" s="51">
        <f t="shared" si="19"/>
        <v>0</v>
      </c>
      <c r="F325" s="51">
        <f t="shared" si="20"/>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18"/>
        <v>O.K.</v>
      </c>
      <c r="C326" s="136" t="s">
        <v>2468</v>
      </c>
      <c r="D326" s="95"/>
      <c r="E326" s="51">
        <f t="shared" si="19"/>
        <v>0</v>
      </c>
      <c r="F326" s="51">
        <f t="shared" si="20"/>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18"/>
        <v>O.K.</v>
      </c>
      <c r="C327" s="136" t="s">
        <v>2469</v>
      </c>
      <c r="D327" s="95"/>
      <c r="E327" s="51">
        <f t="shared" si="19"/>
        <v>0</v>
      </c>
      <c r="F327" s="51">
        <f t="shared" si="20"/>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18"/>
        <v>O.K.</v>
      </c>
      <c r="C328" s="136" t="s">
        <v>2470</v>
      </c>
      <c r="D328" s="95"/>
      <c r="E328" s="51">
        <f t="shared" si="19"/>
        <v>0</v>
      </c>
      <c r="F328" s="51">
        <f t="shared" si="20"/>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18"/>
        <v>O.K.</v>
      </c>
      <c r="C329" s="136" t="s">
        <v>2471</v>
      </c>
      <c r="D329" s="95"/>
      <c r="E329" s="51">
        <f t="shared" si="19"/>
        <v>0</v>
      </c>
      <c r="F329" s="51">
        <f t="shared" si="20"/>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 t="shared" si="18"/>
        <v>O.K.</v>
      </c>
      <c r="C330" s="136" t="s">
        <v>2472</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18"/>
        <v>O.K.</v>
      </c>
      <c r="C331" s="136" t="s">
        <v>2473</v>
      </c>
      <c r="D331" s="95"/>
      <c r="E331" s="51">
        <f t="shared" si="19"/>
        <v>0</v>
      </c>
      <c r="F331" s="51">
        <f t="shared" si="20"/>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 t="shared" si="18"/>
        <v>O.K.</v>
      </c>
      <c r="C332" s="136" t="s">
        <v>2474</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 t="shared" si="18"/>
        <v>O.K.</v>
      </c>
      <c r="C333" s="136" t="s">
        <v>2475</v>
      </c>
      <c r="D333" s="95"/>
      <c r="E333" s="51">
        <f t="shared" si="19"/>
        <v>0</v>
      </c>
      <c r="F333" s="51">
        <f t="shared" si="20"/>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 t="shared" si="18"/>
        <v>O.K.</v>
      </c>
      <c r="C334" s="136" t="s">
        <v>2476</v>
      </c>
      <c r="D334" s="95"/>
      <c r="E334" s="51">
        <f t="shared" si="19"/>
        <v>0</v>
      </c>
      <c r="F334" s="51">
        <f t="shared" si="20"/>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18"/>
        <v>O.K.</v>
      </c>
      <c r="C335" s="136" t="s">
        <v>2477</v>
      </c>
      <c r="D335" s="95"/>
      <c r="E335" s="51">
        <f t="shared" si="19"/>
        <v>0</v>
      </c>
      <c r="F335" s="51">
        <f t="shared" si="20"/>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18"/>
        <v>O.K.</v>
      </c>
      <c r="C336" s="136" t="s">
        <v>2478</v>
      </c>
      <c r="D336" s="95"/>
      <c r="E336" s="51">
        <f t="shared" si="19"/>
        <v>0</v>
      </c>
      <c r="F336" s="51">
        <f t="shared" si="20"/>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18"/>
        <v>O.K.</v>
      </c>
      <c r="C337" s="136" t="s">
        <v>2479</v>
      </c>
      <c r="D337" s="95"/>
      <c r="E337" s="51">
        <f t="shared" si="19"/>
        <v>0</v>
      </c>
      <c r="F337" s="51">
        <f t="shared" si="20"/>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18"/>
        <v>O.K.</v>
      </c>
      <c r="C338" s="136" t="s">
        <v>2480</v>
      </c>
      <c r="D338" s="95"/>
      <c r="E338" s="51">
        <f t="shared" si="19"/>
        <v>0</v>
      </c>
      <c r="F338" s="51">
        <f t="shared" si="20"/>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18"/>
        <v>O.K.</v>
      </c>
      <c r="C339" s="136" t="s">
        <v>2481</v>
      </c>
      <c r="D339" s="95"/>
      <c r="E339" s="51">
        <f t="shared" si="19"/>
        <v>0</v>
      </c>
      <c r="F339" s="51">
        <f t="shared" si="20"/>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 t="shared" si="18"/>
        <v>O.K.</v>
      </c>
      <c r="C340" s="296" t="s">
        <v>2482</v>
      </c>
      <c r="D340" s="95"/>
      <c r="E340" s="51">
        <f t="shared" si="19"/>
        <v>0</v>
      </c>
      <c r="F340" s="51">
        <f t="shared" si="20"/>
        <v>0</v>
      </c>
      <c r="G340" s="51"/>
      <c r="H340" s="51"/>
      <c r="I340" s="51"/>
      <c r="J340" s="51"/>
      <c r="K340" s="51"/>
      <c r="L340" s="51">
        <f>IF(AND(BILANCA!D74&gt;0,BILANCA!D73=0),1,0)</f>
        <v>0</v>
      </c>
      <c r="M340" s="51">
        <f>IF(AND(BILANCA!E74&gt;0,BILANCA!E73=0),1,0)</f>
        <v>0</v>
      </c>
      <c r="N340" s="51"/>
      <c r="O340" s="51"/>
      <c r="P340" s="51"/>
      <c r="R340" s="295"/>
    </row>
    <row r="341" spans="1:18" ht="19.5" customHeight="1" x14ac:dyDescent="0.25">
      <c r="A341" s="387" t="s">
        <v>1993</v>
      </c>
      <c r="B341" s="388"/>
      <c r="C341" s="389"/>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IF(E342=1,"Pogreška",IF(F342=1,"Provjera","O.K."))</f>
        <v>O.K.</v>
      </c>
      <c r="C342" s="225" t="s">
        <v>2440</v>
      </c>
      <c r="D342" s="95"/>
      <c r="E342" s="51">
        <f>MAX(G342:K342)</f>
        <v>0</v>
      </c>
      <c r="F342" s="51">
        <f>MAX(L342:O342)</f>
        <v>0</v>
      </c>
      <c r="G342" s="51">
        <f>IF(MIN(OBVEZE!D5:D109)&lt;-0.001,1,0)</f>
        <v>0</v>
      </c>
      <c r="H342" s="51"/>
      <c r="I342" s="51"/>
      <c r="J342" s="51"/>
      <c r="K342" s="51"/>
      <c r="L342" s="51"/>
      <c r="M342" s="51"/>
      <c r="N342" s="51"/>
      <c r="O342" s="51"/>
      <c r="P342" s="51"/>
    </row>
    <row r="343" spans="1:18" ht="42" customHeight="1" x14ac:dyDescent="0.25">
      <c r="A343" s="105">
        <v>2</v>
      </c>
      <c r="B343" s="106" t="str">
        <f>IF(E343=1,"Pogreška",IF(F343=1,"Provjera","O.K."))</f>
        <v>O.K.</v>
      </c>
      <c r="C343" s="90" t="s">
        <v>2483</v>
      </c>
      <c r="D343" s="95"/>
      <c r="E343" s="51">
        <f>MAX(G343:K343)</f>
        <v>0</v>
      </c>
      <c r="F343" s="51">
        <f>MAX(L343:O343)</f>
        <v>0</v>
      </c>
      <c r="G343" s="51">
        <f>IF(ROUND(OBVEZE!D44,2)&lt;&gt;ROUND(OBVEZE!D45+OBVEZE!D104,2),1,0)</f>
        <v>0</v>
      </c>
      <c r="H343" s="51"/>
      <c r="I343" s="51"/>
      <c r="J343" s="51"/>
      <c r="K343" s="51"/>
      <c r="L343" s="51"/>
      <c r="M343" s="51"/>
      <c r="N343" s="51"/>
      <c r="O343" s="51"/>
      <c r="P343" s="51"/>
    </row>
    <row r="344" spans="1:18" ht="19.5" customHeight="1" x14ac:dyDescent="0.25">
      <c r="A344" s="387" t="s">
        <v>1992</v>
      </c>
      <c r="B344" s="388"/>
      <c r="C344" s="389"/>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87" t="s">
        <v>2484</v>
      </c>
      <c r="B346" s="388"/>
      <c r="C346" s="389"/>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Financije</cp:lastModifiedBy>
  <cp:lastPrinted>2026-04-10T07:26:54Z</cp:lastPrinted>
  <dcterms:created xsi:type="dcterms:W3CDTF">2026-04-10T08:19:28Z</dcterms:created>
  <dcterms:modified xsi:type="dcterms:W3CDTF">2026-04-13T05:55:32Z</dcterms:modified>
</cp:coreProperties>
</file>