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stefanec\Desktop\Knjiga za objavu\"/>
    </mc:Choice>
  </mc:AlternateContent>
  <bookViews>
    <workbookView xWindow="0" yWindow="0" windowWidth="38400" windowHeight="17700"/>
  </bookViews>
  <sheets>
    <sheet name="List2" sheetId="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1" i="3" l="1"/>
  <c r="N10" i="3"/>
  <c r="N9" i="3" s="1"/>
  <c r="J11" i="3"/>
  <c r="J10" i="3"/>
  <c r="J9" i="3" s="1"/>
  <c r="F11" i="3"/>
  <c r="F10" i="3"/>
  <c r="F9" i="3" s="1"/>
  <c r="L9" i="3"/>
  <c r="H9" i="3"/>
  <c r="D9" i="3"/>
  <c r="L6" i="3"/>
  <c r="H6" i="3"/>
  <c r="N8" i="3"/>
  <c r="N7" i="3"/>
  <c r="J8" i="3"/>
  <c r="J7" i="3"/>
  <c r="D6" i="3"/>
  <c r="F8" i="3"/>
  <c r="F7" i="3"/>
  <c r="D13" i="3"/>
  <c r="N6" i="3" l="1"/>
  <c r="F6" i="3"/>
  <c r="J6" i="3"/>
  <c r="E30" i="3"/>
  <c r="N29" i="3" l="1"/>
  <c r="J29" i="3"/>
  <c r="F29" i="3" l="1"/>
  <c r="M48" i="3" l="1"/>
  <c r="L48" i="3"/>
  <c r="K48" i="3"/>
  <c r="I48" i="3"/>
  <c r="H48" i="3"/>
  <c r="G48" i="3"/>
  <c r="E48" i="3"/>
  <c r="D48" i="3"/>
  <c r="C48" i="3"/>
  <c r="N62" i="3"/>
  <c r="J62" i="3"/>
  <c r="F62" i="3"/>
  <c r="N61" i="3"/>
  <c r="J61" i="3"/>
  <c r="F61" i="3"/>
  <c r="N55" i="3"/>
  <c r="J55" i="3"/>
  <c r="F55" i="3"/>
  <c r="N52" i="3"/>
  <c r="N53" i="3"/>
  <c r="N54" i="3"/>
  <c r="F53" i="3"/>
  <c r="F54" i="3"/>
  <c r="J52" i="3"/>
  <c r="J53" i="3"/>
  <c r="J54" i="3"/>
  <c r="F52" i="3"/>
  <c r="N60" i="3"/>
  <c r="J60" i="3"/>
  <c r="F60" i="3"/>
  <c r="N59" i="3"/>
  <c r="J59" i="3"/>
  <c r="F59" i="3"/>
  <c r="N43" i="3"/>
  <c r="J43" i="3"/>
  <c r="F43" i="3"/>
  <c r="N47" i="3"/>
  <c r="J47" i="3"/>
  <c r="F47" i="3"/>
  <c r="M41" i="3"/>
  <c r="L41" i="3"/>
  <c r="K41" i="3"/>
  <c r="I41" i="3"/>
  <c r="H41" i="3"/>
  <c r="G41" i="3"/>
  <c r="E41" i="3"/>
  <c r="D41" i="3"/>
  <c r="C41" i="3"/>
  <c r="F44" i="3"/>
  <c r="J44" i="3"/>
  <c r="N44" i="3"/>
  <c r="N46" i="3"/>
  <c r="J46" i="3"/>
  <c r="F46" i="3"/>
  <c r="J30" i="3"/>
  <c r="N30" i="3"/>
  <c r="F30" i="3"/>
  <c r="N64" i="3" l="1"/>
  <c r="N63" i="3" s="1"/>
  <c r="J64" i="3"/>
  <c r="J63" i="3" s="1"/>
  <c r="F64" i="3"/>
  <c r="F63" i="3" s="1"/>
  <c r="M63" i="3"/>
  <c r="L63" i="3"/>
  <c r="K63" i="3"/>
  <c r="I63" i="3"/>
  <c r="H63" i="3"/>
  <c r="G63" i="3"/>
  <c r="E63" i="3"/>
  <c r="D63" i="3"/>
  <c r="C63" i="3"/>
  <c r="N58" i="3"/>
  <c r="J58" i="3"/>
  <c r="F58" i="3"/>
  <c r="F49" i="3"/>
  <c r="D12" i="3"/>
  <c r="E12" i="3"/>
  <c r="F16" i="3"/>
  <c r="C12" i="3"/>
  <c r="F15" i="3"/>
  <c r="F33" i="3" l="1"/>
  <c r="F34" i="3"/>
  <c r="J13" i="3" l="1"/>
  <c r="N45" i="3" l="1"/>
  <c r="J45" i="3"/>
  <c r="F45" i="3"/>
  <c r="F24" i="3"/>
  <c r="N57" i="3" l="1"/>
  <c r="J57" i="3"/>
  <c r="F57" i="3"/>
  <c r="D23" i="3" l="1"/>
  <c r="E23" i="3"/>
  <c r="G23" i="3"/>
  <c r="H23" i="3"/>
  <c r="I23" i="3"/>
  <c r="K23" i="3"/>
  <c r="L23" i="3"/>
  <c r="M23" i="3"/>
  <c r="D17" i="3" l="1"/>
  <c r="E17" i="3"/>
  <c r="G17" i="3"/>
  <c r="H17" i="3"/>
  <c r="I17" i="3"/>
  <c r="K17" i="3"/>
  <c r="L17" i="3"/>
  <c r="M17" i="3"/>
  <c r="C17" i="3"/>
  <c r="N40" i="3" l="1"/>
  <c r="N39" i="3" s="1"/>
  <c r="J40" i="3"/>
  <c r="J39" i="3" s="1"/>
  <c r="F40" i="3"/>
  <c r="F39" i="3" s="1"/>
  <c r="M39" i="3"/>
  <c r="L39" i="3"/>
  <c r="K39" i="3"/>
  <c r="I39" i="3"/>
  <c r="H39" i="3"/>
  <c r="G39" i="3"/>
  <c r="E39" i="3"/>
  <c r="D39" i="3"/>
  <c r="C39" i="3"/>
  <c r="N38" i="3"/>
  <c r="N37" i="3" s="1"/>
  <c r="J38" i="3"/>
  <c r="J37" i="3" s="1"/>
  <c r="F38" i="3"/>
  <c r="F37" i="3" s="1"/>
  <c r="M37" i="3"/>
  <c r="L37" i="3"/>
  <c r="K37" i="3"/>
  <c r="I37" i="3"/>
  <c r="H37" i="3"/>
  <c r="G37" i="3"/>
  <c r="E37" i="3"/>
  <c r="D37" i="3"/>
  <c r="C37" i="3"/>
  <c r="N36" i="3"/>
  <c r="N35" i="3" s="1"/>
  <c r="J36" i="3"/>
  <c r="J35" i="3" s="1"/>
  <c r="F36" i="3"/>
  <c r="F35" i="3" s="1"/>
  <c r="M35" i="3"/>
  <c r="L35" i="3"/>
  <c r="K35" i="3"/>
  <c r="I35" i="3"/>
  <c r="H35" i="3"/>
  <c r="G35" i="3"/>
  <c r="E35" i="3"/>
  <c r="D35" i="3"/>
  <c r="C35" i="3"/>
  <c r="N33" i="3"/>
  <c r="N32" i="3" s="1"/>
  <c r="J33" i="3"/>
  <c r="J32" i="3" s="1"/>
  <c r="M32" i="3"/>
  <c r="M26" i="3" s="1"/>
  <c r="L32" i="3"/>
  <c r="L26" i="3" s="1"/>
  <c r="K32" i="3"/>
  <c r="K26" i="3" s="1"/>
  <c r="I32" i="3"/>
  <c r="I26" i="3" s="1"/>
  <c r="H32" i="3"/>
  <c r="H26" i="3" s="1"/>
  <c r="G32" i="3"/>
  <c r="G26" i="3" s="1"/>
  <c r="E32" i="3"/>
  <c r="E26" i="3" s="1"/>
  <c r="D32" i="3"/>
  <c r="D26" i="3" s="1"/>
  <c r="C32" i="3"/>
  <c r="N22" i="3"/>
  <c r="J22" i="3"/>
  <c r="F22" i="3"/>
  <c r="N56" i="3"/>
  <c r="J56" i="3"/>
  <c r="F56" i="3"/>
  <c r="N42" i="3"/>
  <c r="N41" i="3" s="1"/>
  <c r="J42" i="3"/>
  <c r="J41" i="3" s="1"/>
  <c r="F42" i="3"/>
  <c r="F41" i="3" s="1"/>
  <c r="F32" i="3" l="1"/>
  <c r="C26" i="3"/>
  <c r="N14" i="3"/>
  <c r="J14" i="3"/>
  <c r="F14" i="3"/>
  <c r="D65" i="3" l="1"/>
  <c r="D70" i="3" s="1"/>
  <c r="E65" i="3"/>
  <c r="E70" i="3" s="1"/>
  <c r="G65" i="3"/>
  <c r="H65" i="3"/>
  <c r="I65" i="3"/>
  <c r="K65" i="3"/>
  <c r="L65" i="3"/>
  <c r="M65" i="3"/>
  <c r="C65" i="3"/>
  <c r="N68" i="3"/>
  <c r="J68" i="3"/>
  <c r="F68" i="3"/>
  <c r="N21" i="3" l="1"/>
  <c r="J21" i="3"/>
  <c r="F21" i="3"/>
  <c r="F19" i="3" l="1"/>
  <c r="F20" i="3"/>
  <c r="N20" i="3"/>
  <c r="J20" i="3"/>
  <c r="N50" i="3"/>
  <c r="N51" i="3"/>
  <c r="J50" i="3"/>
  <c r="J51" i="3"/>
  <c r="F50" i="3"/>
  <c r="F51" i="3"/>
  <c r="N49" i="3"/>
  <c r="N48" i="3" s="1"/>
  <c r="J49" i="3"/>
  <c r="J48" i="3" s="1"/>
  <c r="F48" i="3" l="1"/>
  <c r="J25" i="3"/>
  <c r="N25" i="3" l="1"/>
  <c r="F25" i="3"/>
  <c r="N67" i="3" l="1"/>
  <c r="N66" i="3"/>
  <c r="N31" i="3"/>
  <c r="N28" i="3"/>
  <c r="N27" i="3"/>
  <c r="N24" i="3"/>
  <c r="N23" i="3" s="1"/>
  <c r="N19" i="3"/>
  <c r="N18" i="3"/>
  <c r="N15" i="3"/>
  <c r="N13" i="3"/>
  <c r="M12" i="3"/>
  <c r="M70" i="3" s="1"/>
  <c r="L12" i="3"/>
  <c r="L70" i="3" s="1"/>
  <c r="K12" i="3"/>
  <c r="K70" i="3" s="1"/>
  <c r="J67" i="3"/>
  <c r="J66" i="3"/>
  <c r="J31" i="3"/>
  <c r="J28" i="3"/>
  <c r="J27" i="3"/>
  <c r="J24" i="3"/>
  <c r="J23" i="3" s="1"/>
  <c r="J19" i="3"/>
  <c r="J18" i="3"/>
  <c r="J15" i="3"/>
  <c r="I12" i="3"/>
  <c r="I70" i="3" s="1"/>
  <c r="H12" i="3"/>
  <c r="H70" i="3" s="1"/>
  <c r="G12" i="3"/>
  <c r="G70" i="3" s="1"/>
  <c r="F67" i="3"/>
  <c r="F66" i="3"/>
  <c r="F31" i="3"/>
  <c r="F28" i="3"/>
  <c r="F27" i="3"/>
  <c r="F23" i="3"/>
  <c r="C23" i="3"/>
  <c r="C70" i="3" s="1"/>
  <c r="F18" i="3"/>
  <c r="F17" i="3" s="1"/>
  <c r="F13" i="3"/>
  <c r="F12" i="3" s="1"/>
  <c r="F26" i="3" l="1"/>
  <c r="J26" i="3"/>
  <c r="N26" i="3"/>
  <c r="N65" i="3"/>
  <c r="N17" i="3"/>
  <c r="J17" i="3"/>
  <c r="F65" i="3"/>
  <c r="F70" i="3" s="1"/>
  <c r="J65" i="3"/>
  <c r="N12" i="3"/>
  <c r="J12" i="3"/>
  <c r="J70" i="3" l="1"/>
  <c r="N70" i="3"/>
</calcChain>
</file>

<file path=xl/sharedStrings.xml><?xml version="1.0" encoding="utf-8"?>
<sst xmlns="http://schemas.openxmlformats.org/spreadsheetml/2006/main" count="91" uniqueCount="82">
  <si>
    <t>IZVOR</t>
  </si>
  <si>
    <t>izvor 31</t>
  </si>
  <si>
    <t>izvor 43</t>
  </si>
  <si>
    <t xml:space="preserve">   - Nacionalni program sigurnosti cestovnog prometa</t>
  </si>
  <si>
    <t xml:space="preserve">   - Prihodi od naplate plativih tiskanica</t>
  </si>
  <si>
    <t>izvor 51</t>
  </si>
  <si>
    <t>izvor 52</t>
  </si>
  <si>
    <t>izvor 61</t>
  </si>
  <si>
    <t xml:space="preserve">UKUPNO </t>
  </si>
  <si>
    <t>DONOS</t>
  </si>
  <si>
    <t>PLAN</t>
  </si>
  <si>
    <t>ODNOS</t>
  </si>
  <si>
    <t>Prihodi od obavljanja osnovnih i ostalih poslova vlastite djelatnosti</t>
  </si>
  <si>
    <t>Prihodi od posebnih propisa</t>
  </si>
  <si>
    <t>Pomoći od institucija i tijela EU</t>
  </si>
  <si>
    <t>Ostale pomoći</t>
  </si>
  <si>
    <t xml:space="preserve">   - Stručno usavršavanje</t>
  </si>
  <si>
    <t xml:space="preserve">   - Ostale pomoći (županije, gradovi…)</t>
  </si>
  <si>
    <t xml:space="preserve">    - IPA BIH</t>
  </si>
  <si>
    <t>PLAN PRIHODA
UKUPNO</t>
  </si>
  <si>
    <t>Tekuće donacije</t>
  </si>
  <si>
    <t xml:space="preserve">   - HTZ TURS (A553131-3299)</t>
  </si>
  <si>
    <t xml:space="preserve">   - Ostale pomoći TURS (A553131-3239)</t>
  </si>
  <si>
    <t xml:space="preserve">     - Prihodi od obavljanja ostalih poslova vlast.djelat. (ljetovanja,restorana i dr.) </t>
  </si>
  <si>
    <t xml:space="preserve">   - Ostalo (potpore policiji - HUB)</t>
  </si>
  <si>
    <t>IZVOR PRIHODA
MUP 040 05</t>
  </si>
  <si>
    <t>izvor 563</t>
  </si>
  <si>
    <t>Fond za unutarnje poslove</t>
  </si>
  <si>
    <t>izvor 575</t>
  </si>
  <si>
    <t>Europski fond za regionalni razvoj (EFRR)</t>
  </si>
  <si>
    <t xml:space="preserve">   - Fond za azil, migracije i integraciju</t>
  </si>
  <si>
    <t xml:space="preserve">   - Fond za unutarnju sigurnost - krim</t>
  </si>
  <si>
    <t xml:space="preserve">   - Fond za unutarnju sigurnost - granica</t>
  </si>
  <si>
    <t xml:space="preserve">   - AKD (za projekt K260056)</t>
  </si>
  <si>
    <t>Prilog 1 a</t>
  </si>
  <si>
    <t xml:space="preserve">    - IPA BIH (RCZ)</t>
  </si>
  <si>
    <t xml:space="preserve">   - Razminiranje</t>
  </si>
  <si>
    <t xml:space="preserve">   - Rutne i terminalne naknade</t>
  </si>
  <si>
    <t>Inozemne darovnice</t>
  </si>
  <si>
    <t>izvor 53</t>
  </si>
  <si>
    <t xml:space="preserve">   - NATO</t>
  </si>
  <si>
    <t>Švicarski instrument</t>
  </si>
  <si>
    <t xml:space="preserve">   - Švicarsko-hrvatski program suradnje</t>
  </si>
  <si>
    <t>izvor 552</t>
  </si>
  <si>
    <t>Ostale refundacije iz sredstava EU</t>
  </si>
  <si>
    <t>izvor 559</t>
  </si>
  <si>
    <t xml:space="preserve">   - IPA I 2012 – RAZMINIR.PODRUČ.UZ GRANICU BIH</t>
  </si>
  <si>
    <t>izvor 562</t>
  </si>
  <si>
    <t>Kohezijski fond</t>
  </si>
  <si>
    <t xml:space="preserve">   - OPERATIVNI PROGRAM KONK.I KOHEZIJA 2014.-2020.</t>
  </si>
  <si>
    <t xml:space="preserve">   - AMIF - EMN</t>
  </si>
  <si>
    <t xml:space="preserve">   - MUP</t>
  </si>
  <si>
    <t xml:space="preserve">   - RCZ</t>
  </si>
  <si>
    <t xml:space="preserve">   - Erasmus+ (PA)</t>
  </si>
  <si>
    <t xml:space="preserve">    - CBRN</t>
  </si>
  <si>
    <t>2024.</t>
  </si>
  <si>
    <t xml:space="preserve">   - PRIJELAZNI RESCEU MEHANIZAM</t>
  </si>
  <si>
    <t xml:space="preserve">   - ISF BORDER - IZRAVNA DODJELA</t>
  </si>
  <si>
    <t>Mehanizam za oporavak i otpornost</t>
  </si>
  <si>
    <t xml:space="preserve">   - Projekti iz Nacionalnog plana oporavka i otpornosti - MUP - NPOO</t>
  </si>
  <si>
    <t>izvor 581</t>
  </si>
  <si>
    <t>2025.</t>
  </si>
  <si>
    <t>Plan prihoda za 2024.-2026.g. za razdjel 040 glava 05 MUP sa donosom i odnosom</t>
  </si>
  <si>
    <t>2026.</t>
  </si>
  <si>
    <t xml:space="preserve">   - ERASMUS+</t>
  </si>
  <si>
    <t xml:space="preserve">   - RCZ - RAZMINIRANJE VIŠEGODIŠNJI OKVIR 2021.-2027.</t>
  </si>
  <si>
    <t xml:space="preserve">   - RCZ - LADY</t>
  </si>
  <si>
    <t xml:space="preserve">   - MUP - UČINKOVITI LJUDSKI POTENCIJALI</t>
  </si>
  <si>
    <t xml:space="preserve">   - MUP - PROJEKTI SLUŽBI SIGURNOSTI</t>
  </si>
  <si>
    <t xml:space="preserve">   - MUP - ENERGETSKA OBNOVA</t>
  </si>
  <si>
    <t xml:space="preserve">   - RCZ - TRUST</t>
  </si>
  <si>
    <t xml:space="preserve">   - RCZ - DECON</t>
  </si>
  <si>
    <t xml:space="preserve">   - Fond za unutarnju sigurnost - 2021.-2027.</t>
  </si>
  <si>
    <t xml:space="preserve">   - Fond za azil, migracije i integraciju 2021.-2027.</t>
  </si>
  <si>
    <t xml:space="preserve">   - Fond za integrirano upravljanje granicama - instrument za financijsku potporu u području upravljanja granicama i vizne politike 2021.-2027.</t>
  </si>
  <si>
    <t xml:space="preserve">   - Fondovi za unutarnje poslove 2021.-2027. - TEHNIČKA POMOĆ</t>
  </si>
  <si>
    <t xml:space="preserve">   - RCZ - KBRN</t>
  </si>
  <si>
    <t xml:space="preserve">   - RCZ - SHELTER</t>
  </si>
  <si>
    <t xml:space="preserve">   - Ministarstvo znanosti i obrazovanja</t>
  </si>
  <si>
    <t>Opći prihodi i primici</t>
  </si>
  <si>
    <t>Sredstva učešća za pomoći</t>
  </si>
  <si>
    <t xml:space="preserve">   - RCZ - HELIKOPTERSKA POTPORA SUSTRAVU CIVILNE ZAŠTETE - 
     VIŠEGODIŠNJI OKVIR 2021.-2027.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</si>
</sst>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95B3D7"/>
        <bgColor indexed="64"/>
      </patternFill>
    </fill>
    <fill>
      <patternFill patternType="solid">
        <fgColor rgb="FF8DB4E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01">
    <xf numFmtId="0" fontId="0" fillId="0" borderId="0" xfId="0"/>
    <xf numFmtId="0" fontId="0" fillId="0" borderId="0" xfId="0" applyFill="1"/>
    <xf numFmtId="0" fontId="2" fillId="0" borderId="0" xfId="0" applyFont="1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3" fontId="2" fillId="0" borderId="1" xfId="0" applyNumberFormat="1" applyFont="1" applyBorder="1" applyAlignment="1">
      <alignment horizontal="right" vertical="center"/>
    </xf>
    <xf numFmtId="3" fontId="2" fillId="0" borderId="6" xfId="0" applyNumberFormat="1" applyFont="1" applyBorder="1" applyAlignment="1">
      <alignment horizontal="right" vertical="center"/>
    </xf>
    <xf numFmtId="3" fontId="2" fillId="0" borderId="3" xfId="0" applyNumberFormat="1" applyFont="1" applyBorder="1" applyAlignment="1">
      <alignment horizontal="right" vertical="center"/>
    </xf>
    <xf numFmtId="3" fontId="2" fillId="0" borderId="4" xfId="0" applyNumberFormat="1" applyFont="1" applyBorder="1" applyAlignment="1">
      <alignment horizontal="right" vertical="center"/>
    </xf>
    <xf numFmtId="3" fontId="2" fillId="0" borderId="7" xfId="0" applyNumberFormat="1" applyFont="1" applyBorder="1" applyAlignment="1">
      <alignment horizontal="right" vertical="center"/>
    </xf>
    <xf numFmtId="3" fontId="2" fillId="0" borderId="2" xfId="0" applyNumberFormat="1" applyFont="1" applyBorder="1" applyAlignment="1">
      <alignment horizontal="right" vertical="center"/>
    </xf>
    <xf numFmtId="0" fontId="3" fillId="0" borderId="0" xfId="0" applyFont="1" applyFill="1" applyAlignment="1">
      <alignment vertical="center"/>
    </xf>
    <xf numFmtId="0" fontId="2" fillId="0" borderId="0" xfId="0" applyFont="1" applyFill="1"/>
    <xf numFmtId="0" fontId="2" fillId="0" borderId="0" xfId="0" applyFont="1" applyFill="1" applyAlignment="1">
      <alignment vertical="center"/>
    </xf>
    <xf numFmtId="3" fontId="2" fillId="0" borderId="0" xfId="0" applyNumberFormat="1" applyFont="1" applyAlignment="1">
      <alignment vertical="center"/>
    </xf>
    <xf numFmtId="3" fontId="3" fillId="0" borderId="0" xfId="0" applyNumberFormat="1" applyFont="1" applyAlignment="1">
      <alignment vertical="center"/>
    </xf>
    <xf numFmtId="3" fontId="0" fillId="0" borderId="0" xfId="0" applyNumberFormat="1"/>
    <xf numFmtId="0" fontId="4" fillId="2" borderId="5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left" vertical="center"/>
    </xf>
    <xf numFmtId="0" fontId="4" fillId="5" borderId="14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3" fontId="4" fillId="5" borderId="3" xfId="0" applyNumberFormat="1" applyFont="1" applyFill="1" applyBorder="1" applyAlignment="1">
      <alignment horizontal="right" vertical="center"/>
    </xf>
    <xf numFmtId="0" fontId="4" fillId="5" borderId="3" xfId="0" applyFont="1" applyFill="1" applyBorder="1" applyAlignment="1">
      <alignment horizontal="right" vertical="center"/>
    </xf>
    <xf numFmtId="3" fontId="4" fillId="5" borderId="12" xfId="0" applyNumberFormat="1" applyFont="1" applyFill="1" applyBorder="1" applyAlignment="1">
      <alignment horizontal="right" vertical="center" wrapText="1"/>
    </xf>
    <xf numFmtId="3" fontId="4" fillId="5" borderId="1" xfId="0" applyNumberFormat="1" applyFont="1" applyFill="1" applyBorder="1" applyAlignment="1">
      <alignment horizontal="right" vertical="center"/>
    </xf>
    <xf numFmtId="0" fontId="4" fillId="5" borderId="1" xfId="0" applyFont="1" applyFill="1" applyBorder="1" applyAlignment="1">
      <alignment horizontal="right" vertical="center"/>
    </xf>
    <xf numFmtId="3" fontId="4" fillId="5" borderId="4" xfId="0" applyNumberFormat="1" applyFont="1" applyFill="1" applyBorder="1" applyAlignment="1">
      <alignment horizontal="right" vertical="center" wrapText="1"/>
    </xf>
    <xf numFmtId="0" fontId="4" fillId="5" borderId="5" xfId="0" applyFont="1" applyFill="1" applyBorder="1" applyAlignment="1">
      <alignment horizontal="right" vertical="center"/>
    </xf>
    <xf numFmtId="3" fontId="4" fillId="5" borderId="1" xfId="0" applyNumberFormat="1" applyFont="1" applyFill="1" applyBorder="1" applyAlignment="1">
      <alignment horizontal="right" vertical="center" wrapText="1"/>
    </xf>
    <xf numFmtId="0" fontId="4" fillId="6" borderId="11" xfId="0" applyFont="1" applyFill="1" applyBorder="1" applyAlignment="1">
      <alignment horizontal="left" vertical="center"/>
    </xf>
    <xf numFmtId="0" fontId="4" fillId="6" borderId="14" xfId="0" applyFont="1" applyFill="1" applyBorder="1" applyAlignment="1">
      <alignment horizontal="center" vertical="center"/>
    </xf>
    <xf numFmtId="3" fontId="4" fillId="6" borderId="5" xfId="0" applyNumberFormat="1" applyFont="1" applyFill="1" applyBorder="1" applyAlignment="1">
      <alignment horizontal="center" vertical="center"/>
    </xf>
    <xf numFmtId="3" fontId="4" fillId="6" borderId="3" xfId="0" applyNumberFormat="1" applyFont="1" applyFill="1" applyBorder="1" applyAlignment="1">
      <alignment horizontal="right" vertical="center"/>
    </xf>
    <xf numFmtId="3" fontId="4" fillId="6" borderId="12" xfId="0" applyNumberFormat="1" applyFont="1" applyFill="1" applyBorder="1" applyAlignment="1">
      <alignment horizontal="right" vertical="center" wrapText="1"/>
    </xf>
    <xf numFmtId="3" fontId="4" fillId="6" borderId="1" xfId="0" applyNumberFormat="1" applyFont="1" applyFill="1" applyBorder="1" applyAlignment="1">
      <alignment horizontal="right" vertical="center"/>
    </xf>
    <xf numFmtId="3" fontId="4" fillId="6" borderId="4" xfId="0" applyNumberFormat="1" applyFont="1" applyFill="1" applyBorder="1" applyAlignment="1">
      <alignment horizontal="right" vertical="center" wrapText="1"/>
    </xf>
    <xf numFmtId="3" fontId="4" fillId="6" borderId="5" xfId="0" applyNumberFormat="1" applyFont="1" applyFill="1" applyBorder="1" applyAlignment="1">
      <alignment horizontal="right" vertical="center"/>
    </xf>
    <xf numFmtId="3" fontId="4" fillId="6" borderId="1" xfId="0" applyNumberFormat="1" applyFont="1" applyFill="1" applyBorder="1" applyAlignment="1">
      <alignment horizontal="right" vertical="center" wrapText="1"/>
    </xf>
    <xf numFmtId="3" fontId="4" fillId="5" borderId="5" xfId="0" applyNumberFormat="1" applyFont="1" applyFill="1" applyBorder="1" applyAlignment="1">
      <alignment horizontal="right" vertical="center"/>
    </xf>
    <xf numFmtId="0" fontId="4" fillId="5" borderId="1" xfId="0" applyFont="1" applyFill="1" applyBorder="1" applyAlignment="1">
      <alignment vertical="center" wrapText="1"/>
    </xf>
    <xf numFmtId="0" fontId="4" fillId="5" borderId="4" xfId="0" applyFont="1" applyFill="1" applyBorder="1" applyAlignment="1">
      <alignment horizontal="center" vertical="center"/>
    </xf>
    <xf numFmtId="3" fontId="4" fillId="5" borderId="13" xfId="0" applyNumberFormat="1" applyFont="1" applyFill="1" applyBorder="1" applyAlignment="1">
      <alignment horizontal="right" vertical="center"/>
    </xf>
    <xf numFmtId="3" fontId="4" fillId="5" borderId="4" xfId="0" applyNumberFormat="1" applyFont="1" applyFill="1" applyBorder="1" applyAlignment="1">
      <alignment horizontal="right" vertical="center"/>
    </xf>
    <xf numFmtId="0" fontId="5" fillId="0" borderId="1" xfId="0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/>
    </xf>
    <xf numFmtId="3" fontId="5" fillId="0" borderId="5" xfId="0" applyNumberFormat="1" applyFont="1" applyBorder="1" applyAlignment="1">
      <alignment horizontal="right" vertical="center"/>
    </xf>
    <xf numFmtId="3" fontId="5" fillId="0" borderId="1" xfId="0" applyNumberFormat="1" applyFont="1" applyBorder="1" applyAlignment="1">
      <alignment horizontal="right" vertical="center"/>
    </xf>
    <xf numFmtId="3" fontId="5" fillId="0" borderId="6" xfId="0" applyNumberFormat="1" applyFont="1" applyBorder="1" applyAlignment="1">
      <alignment horizontal="right" vertical="center"/>
    </xf>
    <xf numFmtId="3" fontId="5" fillId="0" borderId="3" xfId="0" applyNumberFormat="1" applyFont="1" applyBorder="1" applyAlignment="1">
      <alignment horizontal="right" vertical="center"/>
    </xf>
    <xf numFmtId="3" fontId="5" fillId="0" borderId="4" xfId="0" applyNumberFormat="1" applyFont="1" applyBorder="1" applyAlignment="1">
      <alignment horizontal="right" vertical="center"/>
    </xf>
    <xf numFmtId="0" fontId="5" fillId="0" borderId="1" xfId="0" applyFont="1" applyFill="1" applyBorder="1" applyAlignment="1">
      <alignment vertical="center" wrapText="1"/>
    </xf>
    <xf numFmtId="3" fontId="5" fillId="0" borderId="5" xfId="0" applyNumberFormat="1" applyFont="1" applyFill="1" applyBorder="1" applyAlignment="1">
      <alignment horizontal="right" vertical="center"/>
    </xf>
    <xf numFmtId="3" fontId="5" fillId="0" borderId="3" xfId="0" applyNumberFormat="1" applyFont="1" applyFill="1" applyBorder="1" applyAlignment="1">
      <alignment horizontal="right" vertical="center"/>
    </xf>
    <xf numFmtId="3" fontId="5" fillId="0" borderId="7" xfId="0" applyNumberFormat="1" applyFont="1" applyFill="1" applyBorder="1" applyAlignment="1">
      <alignment horizontal="right" vertical="center"/>
    </xf>
    <xf numFmtId="3" fontId="5" fillId="0" borderId="2" xfId="0" applyNumberFormat="1" applyFont="1" applyFill="1" applyBorder="1" applyAlignment="1">
      <alignment horizontal="right" vertical="center"/>
    </xf>
    <xf numFmtId="3" fontId="5" fillId="0" borderId="2" xfId="0" applyNumberFormat="1" applyFont="1" applyBorder="1" applyAlignment="1">
      <alignment horizontal="right" vertical="center"/>
    </xf>
    <xf numFmtId="0" fontId="4" fillId="5" borderId="1" xfId="0" applyFont="1" applyFill="1" applyBorder="1" applyAlignment="1">
      <alignment vertical="center"/>
    </xf>
    <xf numFmtId="3" fontId="4" fillId="5" borderId="7" xfId="0" applyNumberFormat="1" applyFont="1" applyFill="1" applyBorder="1" applyAlignment="1">
      <alignment horizontal="right" vertical="center"/>
    </xf>
    <xf numFmtId="3" fontId="4" fillId="5" borderId="2" xfId="0" applyNumberFormat="1" applyFont="1" applyFill="1" applyBorder="1" applyAlignment="1">
      <alignment horizontal="right" vertical="center"/>
    </xf>
    <xf numFmtId="0" fontId="5" fillId="0" borderId="1" xfId="0" applyFont="1" applyBorder="1" applyAlignment="1">
      <alignment vertical="center"/>
    </xf>
    <xf numFmtId="3" fontId="5" fillId="0" borderId="1" xfId="0" applyNumberFormat="1" applyFont="1" applyFill="1" applyBorder="1" applyAlignment="1">
      <alignment horizontal="right" vertical="center"/>
    </xf>
    <xf numFmtId="0" fontId="5" fillId="0" borderId="1" xfId="0" applyFont="1" applyFill="1" applyBorder="1" applyAlignment="1">
      <alignment vertical="center"/>
    </xf>
    <xf numFmtId="3" fontId="5" fillId="0" borderId="6" xfId="0" applyNumberFormat="1" applyFont="1" applyFill="1" applyBorder="1" applyAlignment="1">
      <alignment horizontal="right" vertical="center"/>
    </xf>
    <xf numFmtId="3" fontId="5" fillId="0" borderId="4" xfId="0" applyNumberFormat="1" applyFont="1" applyFill="1" applyBorder="1" applyAlignment="1">
      <alignment horizontal="right" vertical="center"/>
    </xf>
    <xf numFmtId="3" fontId="4" fillId="5" borderId="6" xfId="0" applyNumberFormat="1" applyFont="1" applyFill="1" applyBorder="1" applyAlignment="1">
      <alignment horizontal="right" vertical="center"/>
    </xf>
    <xf numFmtId="3" fontId="5" fillId="0" borderId="7" xfId="0" applyNumberFormat="1" applyFont="1" applyBorder="1" applyAlignment="1">
      <alignment horizontal="right" vertical="center"/>
    </xf>
    <xf numFmtId="3" fontId="5" fillId="0" borderId="12" xfId="0" applyNumberFormat="1" applyFont="1" applyFill="1" applyBorder="1" applyAlignment="1">
      <alignment horizontal="right" vertical="center"/>
    </xf>
    <xf numFmtId="3" fontId="5" fillId="6" borderId="1" xfId="0" applyNumberFormat="1" applyFont="1" applyFill="1" applyBorder="1" applyAlignment="1">
      <alignment horizontal="right" vertical="center"/>
    </xf>
    <xf numFmtId="0" fontId="5" fillId="0" borderId="1" xfId="0" applyFont="1" applyBorder="1" applyAlignment="1">
      <alignment horizontal="left" vertical="center" wrapText="1"/>
    </xf>
    <xf numFmtId="0" fontId="4" fillId="5" borderId="1" xfId="0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 wrapText="1"/>
    </xf>
    <xf numFmtId="3" fontId="4" fillId="5" borderId="5" xfId="0" applyNumberFormat="1" applyFont="1" applyFill="1" applyBorder="1" applyAlignment="1">
      <alignment horizontal="right" vertical="center" wrapText="1"/>
    </xf>
    <xf numFmtId="3" fontId="4" fillId="5" borderId="3" xfId="0" applyNumberFormat="1" applyFont="1" applyFill="1" applyBorder="1" applyAlignment="1">
      <alignment horizontal="right" vertical="center" wrapText="1"/>
    </xf>
    <xf numFmtId="3" fontId="4" fillId="5" borderId="2" xfId="0" applyNumberFormat="1" applyFont="1" applyFill="1" applyBorder="1" applyAlignment="1">
      <alignment horizontal="right" vertical="center" wrapText="1"/>
    </xf>
    <xf numFmtId="3" fontId="4" fillId="5" borderId="7" xfId="0" applyNumberFormat="1" applyFont="1" applyFill="1" applyBorder="1" applyAlignment="1">
      <alignment horizontal="right" vertical="center" wrapText="1"/>
    </xf>
    <xf numFmtId="0" fontId="5" fillId="0" borderId="4" xfId="0" applyFont="1" applyBorder="1" applyAlignment="1">
      <alignment horizontal="left" vertical="center" wrapText="1"/>
    </xf>
    <xf numFmtId="3" fontId="5" fillId="0" borderId="7" xfId="0" applyNumberFormat="1" applyFont="1" applyBorder="1" applyAlignment="1">
      <alignment horizontal="right" vertical="center" wrapText="1"/>
    </xf>
    <xf numFmtId="3" fontId="5" fillId="0" borderId="1" xfId="0" applyNumberFormat="1" applyFont="1" applyFill="1" applyBorder="1" applyAlignment="1">
      <alignment horizontal="right" vertical="center" wrapText="1"/>
    </xf>
    <xf numFmtId="3" fontId="5" fillId="0" borderId="1" xfId="0" applyNumberFormat="1" applyFont="1" applyBorder="1" applyAlignment="1">
      <alignment horizontal="right" vertical="center" wrapText="1"/>
    </xf>
    <xf numFmtId="3" fontId="5" fillId="0" borderId="2" xfId="0" applyNumberFormat="1" applyFont="1" applyFill="1" applyBorder="1" applyAlignment="1">
      <alignment horizontal="right" vertical="center" wrapText="1"/>
    </xf>
    <xf numFmtId="0" fontId="4" fillId="3" borderId="4" xfId="0" applyFont="1" applyFill="1" applyBorder="1" applyAlignment="1">
      <alignment vertical="center"/>
    </xf>
    <xf numFmtId="3" fontId="4" fillId="3" borderId="7" xfId="0" applyNumberFormat="1" applyFont="1" applyFill="1" applyBorder="1" applyAlignment="1">
      <alignment horizontal="right" vertical="center"/>
    </xf>
    <xf numFmtId="3" fontId="4" fillId="3" borderId="1" xfId="0" applyNumberFormat="1" applyFont="1" applyFill="1" applyBorder="1" applyAlignment="1">
      <alignment horizontal="right" vertical="center"/>
    </xf>
    <xf numFmtId="3" fontId="4" fillId="3" borderId="2" xfId="0" applyNumberFormat="1" applyFont="1" applyFill="1" applyBorder="1" applyAlignment="1">
      <alignment horizontal="right" vertical="center"/>
    </xf>
    <xf numFmtId="0" fontId="6" fillId="3" borderId="1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5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75"/>
  <sheetViews>
    <sheetView tabSelected="1" zoomScaleNormal="100" workbookViewId="0">
      <selection activeCell="A23" sqref="A23"/>
    </sheetView>
  </sheetViews>
  <sheetFormatPr defaultRowHeight="15" x14ac:dyDescent="0.25"/>
  <cols>
    <col min="1" max="1" width="79" customWidth="1"/>
    <col min="2" max="2" width="10.140625" customWidth="1"/>
    <col min="3" max="3" width="12.7109375" customWidth="1"/>
    <col min="4" max="4" width="13.7109375" customWidth="1"/>
    <col min="5" max="5" width="12.7109375" customWidth="1"/>
    <col min="6" max="6" width="15.7109375" customWidth="1"/>
    <col min="7" max="9" width="12.7109375" customWidth="1"/>
    <col min="10" max="10" width="14.42578125" customWidth="1"/>
    <col min="11" max="13" width="12.7109375" customWidth="1"/>
    <col min="14" max="14" width="14.28515625" customWidth="1"/>
    <col min="15" max="15" width="9.140625" style="1"/>
    <col min="16" max="16" width="16.42578125" bestFit="1" customWidth="1"/>
  </cols>
  <sheetData>
    <row r="1" spans="1:22" x14ac:dyDescent="0.25">
      <c r="N1" t="s">
        <v>34</v>
      </c>
    </row>
    <row r="2" spans="1:22" ht="21" customHeight="1" x14ac:dyDescent="0.25">
      <c r="A2" s="96" t="s">
        <v>62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</row>
    <row r="4" spans="1:22" s="2" customFormat="1" ht="18" customHeight="1" x14ac:dyDescent="0.2">
      <c r="A4" s="97" t="s">
        <v>25</v>
      </c>
      <c r="B4" s="99" t="s">
        <v>0</v>
      </c>
      <c r="C4" s="92" t="s">
        <v>55</v>
      </c>
      <c r="D4" s="93"/>
      <c r="E4" s="93"/>
      <c r="F4" s="94"/>
      <c r="G4" s="92" t="s">
        <v>61</v>
      </c>
      <c r="H4" s="93"/>
      <c r="I4" s="93"/>
      <c r="J4" s="94"/>
      <c r="K4" s="95" t="s">
        <v>63</v>
      </c>
      <c r="L4" s="93"/>
      <c r="M4" s="93"/>
      <c r="N4" s="93"/>
      <c r="O4" s="14"/>
    </row>
    <row r="5" spans="1:22" s="3" customFormat="1" ht="38.25" x14ac:dyDescent="0.25">
      <c r="A5" s="98"/>
      <c r="B5" s="100"/>
      <c r="C5" s="19" t="s">
        <v>9</v>
      </c>
      <c r="D5" s="20" t="s">
        <v>10</v>
      </c>
      <c r="E5" s="20" t="s">
        <v>11</v>
      </c>
      <c r="F5" s="21" t="s">
        <v>19</v>
      </c>
      <c r="G5" s="22" t="s">
        <v>9</v>
      </c>
      <c r="H5" s="20" t="s">
        <v>10</v>
      </c>
      <c r="I5" s="20" t="s">
        <v>11</v>
      </c>
      <c r="J5" s="23" t="s">
        <v>19</v>
      </c>
      <c r="K5" s="19" t="s">
        <v>9</v>
      </c>
      <c r="L5" s="20" t="s">
        <v>10</v>
      </c>
      <c r="M5" s="20" t="s">
        <v>11</v>
      </c>
      <c r="N5" s="24" t="s">
        <v>19</v>
      </c>
      <c r="O5" s="15"/>
    </row>
    <row r="6" spans="1:22" s="3" customFormat="1" ht="12.75" x14ac:dyDescent="0.25">
      <c r="A6" s="25" t="s">
        <v>79</v>
      </c>
      <c r="B6" s="26">
        <v>11</v>
      </c>
      <c r="C6" s="27"/>
      <c r="D6" s="28">
        <f>SUM(D7:D8)</f>
        <v>1008528150</v>
      </c>
      <c r="E6" s="29"/>
      <c r="F6" s="30">
        <f>SUM(F7:F8)</f>
        <v>1008528150</v>
      </c>
      <c r="G6" s="29"/>
      <c r="H6" s="31">
        <f>SUM(H7:H8)</f>
        <v>1012149850</v>
      </c>
      <c r="I6" s="32"/>
      <c r="J6" s="33">
        <f>SUM(J7:J8)</f>
        <v>1012149850</v>
      </c>
      <c r="K6" s="34"/>
      <c r="L6" s="31">
        <f>SUM(L7:L8)</f>
        <v>1030224615</v>
      </c>
      <c r="M6" s="32"/>
      <c r="N6" s="35">
        <f>SUM(N7:N8)</f>
        <v>1030224615</v>
      </c>
      <c r="O6" s="15"/>
    </row>
    <row r="7" spans="1:22" s="3" customFormat="1" ht="12.75" x14ac:dyDescent="0.25">
      <c r="A7" s="36">
        <v>671110011</v>
      </c>
      <c r="B7" s="37"/>
      <c r="C7" s="38"/>
      <c r="D7" s="39">
        <v>986524150</v>
      </c>
      <c r="E7" s="39"/>
      <c r="F7" s="40">
        <f>SUM(C7+D7-E7)</f>
        <v>986524150</v>
      </c>
      <c r="G7" s="39"/>
      <c r="H7" s="41">
        <v>996488850</v>
      </c>
      <c r="I7" s="41"/>
      <c r="J7" s="42">
        <f t="shared" ref="J7:J8" si="0">SUM(G7+H7-I7)</f>
        <v>996488850</v>
      </c>
      <c r="K7" s="43"/>
      <c r="L7" s="41">
        <v>1013913615</v>
      </c>
      <c r="M7" s="41"/>
      <c r="N7" s="44">
        <f t="shared" ref="N7:N8" si="1">SUM(K7+L7-M7)</f>
        <v>1013913615</v>
      </c>
      <c r="O7" s="15"/>
    </row>
    <row r="8" spans="1:22" s="3" customFormat="1" ht="12.75" x14ac:dyDescent="0.25">
      <c r="A8" s="36">
        <v>671210011</v>
      </c>
      <c r="B8" s="37"/>
      <c r="C8" s="38"/>
      <c r="D8" s="39">
        <v>22004000</v>
      </c>
      <c r="E8" s="39"/>
      <c r="F8" s="40">
        <f>SUM(C8+D8-E8)</f>
        <v>22004000</v>
      </c>
      <c r="G8" s="39"/>
      <c r="H8" s="41">
        <v>15661000</v>
      </c>
      <c r="I8" s="41"/>
      <c r="J8" s="42">
        <f t="shared" si="0"/>
        <v>15661000</v>
      </c>
      <c r="K8" s="43"/>
      <c r="L8" s="41">
        <v>16311000</v>
      </c>
      <c r="M8" s="41"/>
      <c r="N8" s="44">
        <f t="shared" si="1"/>
        <v>16311000</v>
      </c>
      <c r="O8" s="15"/>
    </row>
    <row r="9" spans="1:22" s="3" customFormat="1" ht="12.75" x14ac:dyDescent="0.25">
      <c r="A9" s="25" t="s">
        <v>80</v>
      </c>
      <c r="B9" s="26">
        <v>12</v>
      </c>
      <c r="C9" s="45"/>
      <c r="D9" s="28">
        <f>SUM(D10:D11)</f>
        <v>39728000</v>
      </c>
      <c r="E9" s="28"/>
      <c r="F9" s="30">
        <f>SUM(F10:F11)</f>
        <v>39728000</v>
      </c>
      <c r="G9" s="28"/>
      <c r="H9" s="31">
        <f>SUM(H10:H11)</f>
        <v>37656543</v>
      </c>
      <c r="I9" s="31"/>
      <c r="J9" s="33">
        <f>SUM(J10:J11)</f>
        <v>37656543</v>
      </c>
      <c r="K9" s="45"/>
      <c r="L9" s="31">
        <f>SUM(L10:L11)</f>
        <v>19063000</v>
      </c>
      <c r="M9" s="31"/>
      <c r="N9" s="35">
        <f>SUM(N10:N11)</f>
        <v>19063000</v>
      </c>
      <c r="O9" s="15"/>
    </row>
    <row r="10" spans="1:22" s="3" customFormat="1" ht="12.75" x14ac:dyDescent="0.25">
      <c r="A10" s="36">
        <v>671110012</v>
      </c>
      <c r="B10" s="37"/>
      <c r="C10" s="43"/>
      <c r="D10" s="39">
        <v>23439000</v>
      </c>
      <c r="E10" s="39"/>
      <c r="F10" s="40">
        <f t="shared" ref="F10:F11" si="2">SUM(C10+D10-E10)</f>
        <v>23439000</v>
      </c>
      <c r="G10" s="39"/>
      <c r="H10" s="41">
        <v>25074543</v>
      </c>
      <c r="I10" s="41"/>
      <c r="J10" s="42">
        <f t="shared" ref="J10:J11" si="3">SUM(G10+H10-I10)</f>
        <v>25074543</v>
      </c>
      <c r="K10" s="43"/>
      <c r="L10" s="41">
        <v>7256000</v>
      </c>
      <c r="M10" s="41"/>
      <c r="N10" s="44">
        <f t="shared" ref="N10:N11" si="4">SUM(K10+L10-M10)</f>
        <v>7256000</v>
      </c>
      <c r="O10" s="15"/>
    </row>
    <row r="11" spans="1:22" s="3" customFormat="1" ht="12.75" x14ac:dyDescent="0.25">
      <c r="A11" s="36">
        <v>671210012</v>
      </c>
      <c r="B11" s="37"/>
      <c r="C11" s="43"/>
      <c r="D11" s="39">
        <v>16289000</v>
      </c>
      <c r="E11" s="39"/>
      <c r="F11" s="40">
        <f t="shared" si="2"/>
        <v>16289000</v>
      </c>
      <c r="G11" s="39"/>
      <c r="H11" s="41">
        <v>12582000</v>
      </c>
      <c r="I11" s="41"/>
      <c r="J11" s="42">
        <f t="shared" si="3"/>
        <v>12582000</v>
      </c>
      <c r="K11" s="43"/>
      <c r="L11" s="41">
        <v>11807000</v>
      </c>
      <c r="M11" s="41"/>
      <c r="N11" s="44">
        <f t="shared" si="4"/>
        <v>11807000</v>
      </c>
      <c r="O11" s="15"/>
    </row>
    <row r="12" spans="1:22" s="3" customFormat="1" ht="12.75" x14ac:dyDescent="0.25">
      <c r="A12" s="46" t="s">
        <v>12</v>
      </c>
      <c r="B12" s="47" t="s">
        <v>1</v>
      </c>
      <c r="C12" s="45">
        <f>SUM(C13:C16)</f>
        <v>419445</v>
      </c>
      <c r="D12" s="45">
        <f t="shared" ref="D12:F12" si="5">SUM(D13:D16)</f>
        <v>1320555</v>
      </c>
      <c r="E12" s="45">
        <f t="shared" si="5"/>
        <v>130000</v>
      </c>
      <c r="F12" s="48">
        <f t="shared" si="5"/>
        <v>1610000</v>
      </c>
      <c r="G12" s="28">
        <f t="shared" ref="G12:N12" si="6">SUM(G13:G15)</f>
        <v>130000</v>
      </c>
      <c r="H12" s="31">
        <f t="shared" si="6"/>
        <v>1600000</v>
      </c>
      <c r="I12" s="31">
        <f t="shared" si="6"/>
        <v>130000</v>
      </c>
      <c r="J12" s="49">
        <f t="shared" si="6"/>
        <v>1600000</v>
      </c>
      <c r="K12" s="45">
        <f t="shared" si="6"/>
        <v>130000</v>
      </c>
      <c r="L12" s="31">
        <f t="shared" si="6"/>
        <v>1600000</v>
      </c>
      <c r="M12" s="31">
        <f t="shared" si="6"/>
        <v>130000</v>
      </c>
      <c r="N12" s="31">
        <f t="shared" si="6"/>
        <v>1600000</v>
      </c>
      <c r="O12" s="15"/>
      <c r="P12" s="16"/>
    </row>
    <row r="13" spans="1:22" s="3" customFormat="1" ht="33" customHeight="1" x14ac:dyDescent="0.25">
      <c r="A13" s="50" t="s">
        <v>23</v>
      </c>
      <c r="B13" s="51"/>
      <c r="C13" s="52">
        <v>419445</v>
      </c>
      <c r="D13" s="53">
        <f>1031109+289446</f>
        <v>1320555</v>
      </c>
      <c r="E13" s="53">
        <v>130000</v>
      </c>
      <c r="F13" s="54">
        <f>SUM(C13+D13-E13)</f>
        <v>1610000</v>
      </c>
      <c r="G13" s="55">
        <v>130000</v>
      </c>
      <c r="H13" s="53">
        <v>1600000</v>
      </c>
      <c r="I13" s="53">
        <v>130000</v>
      </c>
      <c r="J13" s="56">
        <f>SUM(G13+H13-I13)</f>
        <v>1600000</v>
      </c>
      <c r="K13" s="52">
        <v>130000</v>
      </c>
      <c r="L13" s="53">
        <v>1600000</v>
      </c>
      <c r="M13" s="53">
        <v>130000</v>
      </c>
      <c r="N13" s="53">
        <f>SUM(K13+L13-M13)</f>
        <v>1600000</v>
      </c>
      <c r="O13" s="15"/>
      <c r="P13" s="16"/>
    </row>
    <row r="14" spans="1:22" s="3" customFormat="1" ht="12.75" x14ac:dyDescent="0.25">
      <c r="A14" s="57" t="s">
        <v>35</v>
      </c>
      <c r="B14" s="51"/>
      <c r="C14" s="52"/>
      <c r="D14" s="53"/>
      <c r="E14" s="53"/>
      <c r="F14" s="54">
        <f t="shared" ref="F14:F16" si="7">SUM(C14+D14-E14)</f>
        <v>0</v>
      </c>
      <c r="G14" s="55"/>
      <c r="H14" s="53"/>
      <c r="I14" s="53">
        <v>0</v>
      </c>
      <c r="J14" s="56">
        <f t="shared" ref="J14" si="8">SUM(G14+H14-I14)</f>
        <v>0</v>
      </c>
      <c r="K14" s="52">
        <v>0</v>
      </c>
      <c r="L14" s="53">
        <v>0</v>
      </c>
      <c r="M14" s="53">
        <v>0</v>
      </c>
      <c r="N14" s="53">
        <f t="shared" ref="N14" si="9">SUM(K14+L14-M14)</f>
        <v>0</v>
      </c>
      <c r="O14" s="15"/>
      <c r="P14" s="16"/>
    </row>
    <row r="15" spans="1:22" s="3" customFormat="1" ht="12.75" x14ac:dyDescent="0.25">
      <c r="A15" s="50" t="s">
        <v>18</v>
      </c>
      <c r="B15" s="51"/>
      <c r="C15" s="58"/>
      <c r="D15" s="53">
        <v>0</v>
      </c>
      <c r="E15" s="53"/>
      <c r="F15" s="54">
        <f t="shared" si="7"/>
        <v>0</v>
      </c>
      <c r="G15" s="59">
        <v>0</v>
      </c>
      <c r="H15" s="53"/>
      <c r="I15" s="53">
        <v>0</v>
      </c>
      <c r="J15" s="56">
        <f t="shared" ref="J15" si="10">SUM(G15+H15-I15)</f>
        <v>0</v>
      </c>
      <c r="K15" s="58">
        <v>0</v>
      </c>
      <c r="L15" s="53"/>
      <c r="M15" s="53">
        <v>0</v>
      </c>
      <c r="N15" s="53">
        <f t="shared" ref="N15" si="11">SUM(K15+L15-M15)</f>
        <v>0</v>
      </c>
      <c r="O15" s="15"/>
    </row>
    <row r="16" spans="1:22" s="3" customFormat="1" ht="12.75" x14ac:dyDescent="0.25">
      <c r="A16" s="50" t="s">
        <v>54</v>
      </c>
      <c r="B16" s="51"/>
      <c r="C16" s="60"/>
      <c r="D16" s="53"/>
      <c r="E16" s="53"/>
      <c r="F16" s="54">
        <f t="shared" si="7"/>
        <v>0</v>
      </c>
      <c r="G16" s="61"/>
      <c r="H16" s="53"/>
      <c r="I16" s="53"/>
      <c r="J16" s="62"/>
      <c r="K16" s="60"/>
      <c r="L16" s="53"/>
      <c r="M16" s="53"/>
      <c r="N16" s="53"/>
      <c r="O16" s="15"/>
      <c r="P16" s="16"/>
      <c r="Q16" s="16"/>
      <c r="R16" s="16"/>
      <c r="S16" s="16"/>
      <c r="T16" s="16"/>
      <c r="U16" s="16"/>
      <c r="V16" s="16"/>
    </row>
    <row r="17" spans="1:22" s="4" customFormat="1" ht="25.5" customHeight="1" x14ac:dyDescent="0.25">
      <c r="A17" s="63" t="s">
        <v>13</v>
      </c>
      <c r="B17" s="47" t="s">
        <v>2</v>
      </c>
      <c r="C17" s="64">
        <f t="shared" ref="C17:N17" si="12">SUM(C18:C22)</f>
        <v>10800000</v>
      </c>
      <c r="D17" s="31">
        <f t="shared" si="12"/>
        <v>44022000</v>
      </c>
      <c r="E17" s="31">
        <f t="shared" si="12"/>
        <v>10800000</v>
      </c>
      <c r="F17" s="65">
        <f t="shared" si="12"/>
        <v>44022000</v>
      </c>
      <c r="G17" s="64">
        <f t="shared" si="12"/>
        <v>6800000</v>
      </c>
      <c r="H17" s="31">
        <f t="shared" si="12"/>
        <v>44022000</v>
      </c>
      <c r="I17" s="31">
        <f t="shared" si="12"/>
        <v>6800000</v>
      </c>
      <c r="J17" s="65">
        <f t="shared" si="12"/>
        <v>44022000</v>
      </c>
      <c r="K17" s="64">
        <f t="shared" si="12"/>
        <v>6800000</v>
      </c>
      <c r="L17" s="31">
        <f t="shared" si="12"/>
        <v>44022000</v>
      </c>
      <c r="M17" s="31">
        <f t="shared" si="12"/>
        <v>6800000</v>
      </c>
      <c r="N17" s="31">
        <f t="shared" si="12"/>
        <v>44022000</v>
      </c>
      <c r="O17" s="13"/>
      <c r="P17" s="17"/>
      <c r="Q17" s="17"/>
      <c r="R17" s="17"/>
      <c r="S17" s="17"/>
      <c r="T17" s="17"/>
      <c r="U17" s="17"/>
      <c r="V17" s="17"/>
    </row>
    <row r="18" spans="1:22" s="3" customFormat="1" ht="12.75" x14ac:dyDescent="0.25">
      <c r="A18" s="66" t="s">
        <v>3</v>
      </c>
      <c r="B18" s="51"/>
      <c r="C18" s="52">
        <v>10200000</v>
      </c>
      <c r="D18" s="53">
        <v>9570000</v>
      </c>
      <c r="E18" s="53">
        <v>10200000</v>
      </c>
      <c r="F18" s="54">
        <f t="shared" ref="F18:F20" si="13">SUM(C18+D18-E18)</f>
        <v>9570000</v>
      </c>
      <c r="G18" s="55">
        <v>5000000</v>
      </c>
      <c r="H18" s="53">
        <v>9570000</v>
      </c>
      <c r="I18" s="53">
        <v>5000000</v>
      </c>
      <c r="J18" s="56">
        <f t="shared" ref="J18:J20" si="14">SUM(G18+H18-I18)</f>
        <v>9570000</v>
      </c>
      <c r="K18" s="52">
        <v>5000000</v>
      </c>
      <c r="L18" s="53">
        <v>9570000</v>
      </c>
      <c r="M18" s="53">
        <v>5000000</v>
      </c>
      <c r="N18" s="53">
        <f t="shared" ref="N18:N20" si="15">SUM(K18+L18-M18)</f>
        <v>9570000</v>
      </c>
      <c r="O18" s="15"/>
      <c r="P18" s="16"/>
      <c r="Q18" s="16"/>
      <c r="R18" s="16"/>
      <c r="S18" s="16"/>
      <c r="T18" s="16"/>
      <c r="U18" s="16"/>
      <c r="V18" s="16"/>
    </row>
    <row r="19" spans="1:22" s="3" customFormat="1" ht="12.75" x14ac:dyDescent="0.25">
      <c r="A19" s="66" t="s">
        <v>4</v>
      </c>
      <c r="B19" s="51"/>
      <c r="C19" s="58"/>
      <c r="D19" s="67">
        <v>26550000</v>
      </c>
      <c r="E19" s="59"/>
      <c r="F19" s="54">
        <f t="shared" si="13"/>
        <v>26550000</v>
      </c>
      <c r="G19" s="58">
        <v>1200000</v>
      </c>
      <c r="H19" s="53">
        <v>26550000</v>
      </c>
      <c r="I19" s="59">
        <v>1200000</v>
      </c>
      <c r="J19" s="56">
        <f t="shared" si="14"/>
        <v>26550000</v>
      </c>
      <c r="K19" s="58">
        <v>1200000</v>
      </c>
      <c r="L19" s="56">
        <v>26550000</v>
      </c>
      <c r="M19" s="67">
        <v>1200000</v>
      </c>
      <c r="N19" s="53">
        <f t="shared" si="15"/>
        <v>26550000</v>
      </c>
      <c r="O19" s="15"/>
      <c r="P19" s="16"/>
      <c r="Q19" s="16"/>
      <c r="R19" s="16"/>
      <c r="S19" s="16"/>
      <c r="T19" s="16"/>
      <c r="U19" s="16"/>
      <c r="V19" s="16"/>
    </row>
    <row r="20" spans="1:22" s="3" customFormat="1" ht="12.75" x14ac:dyDescent="0.25">
      <c r="A20" s="66" t="s">
        <v>33</v>
      </c>
      <c r="B20" s="51"/>
      <c r="C20" s="52"/>
      <c r="D20" s="53"/>
      <c r="E20" s="53"/>
      <c r="F20" s="54">
        <f t="shared" si="13"/>
        <v>0</v>
      </c>
      <c r="G20" s="55"/>
      <c r="H20" s="53"/>
      <c r="I20" s="53">
        <v>0</v>
      </c>
      <c r="J20" s="56">
        <f t="shared" si="14"/>
        <v>0</v>
      </c>
      <c r="K20" s="52">
        <v>0</v>
      </c>
      <c r="L20" s="53">
        <v>0</v>
      </c>
      <c r="M20" s="53">
        <v>0</v>
      </c>
      <c r="N20" s="53">
        <f t="shared" si="15"/>
        <v>0</v>
      </c>
      <c r="O20" s="15"/>
      <c r="P20" s="16"/>
      <c r="Q20" s="16"/>
      <c r="R20" s="16"/>
      <c r="S20" s="16"/>
      <c r="T20" s="16"/>
      <c r="U20" s="16"/>
      <c r="V20" s="16"/>
    </row>
    <row r="21" spans="1:22" s="3" customFormat="1" ht="12.75" x14ac:dyDescent="0.25">
      <c r="A21" s="66" t="s">
        <v>36</v>
      </c>
      <c r="B21" s="51"/>
      <c r="C21" s="60"/>
      <c r="D21" s="53">
        <v>6640000</v>
      </c>
      <c r="E21" s="55"/>
      <c r="F21" s="54">
        <f t="shared" ref="F21" si="16">SUM(C21+D21-E21)</f>
        <v>6640000</v>
      </c>
      <c r="G21" s="55">
        <v>0</v>
      </c>
      <c r="H21" s="53">
        <v>6640000</v>
      </c>
      <c r="I21" s="53">
        <v>0</v>
      </c>
      <c r="J21" s="56">
        <f t="shared" ref="J21" si="17">SUM(G21+H21-I21)</f>
        <v>6640000</v>
      </c>
      <c r="K21" s="52">
        <v>0</v>
      </c>
      <c r="L21" s="53">
        <v>6640000</v>
      </c>
      <c r="M21" s="53">
        <v>0</v>
      </c>
      <c r="N21" s="53">
        <f t="shared" ref="N21" si="18">SUM(K21+L21-M21)</f>
        <v>6640000</v>
      </c>
      <c r="O21" s="15"/>
      <c r="P21" s="16"/>
      <c r="Q21" s="16"/>
      <c r="R21" s="16"/>
      <c r="S21" s="16"/>
      <c r="T21" s="16"/>
      <c r="U21" s="16"/>
      <c r="V21" s="16"/>
    </row>
    <row r="22" spans="1:22" s="3" customFormat="1" ht="12.75" x14ac:dyDescent="0.25">
      <c r="A22" s="68" t="s">
        <v>37</v>
      </c>
      <c r="B22" s="51"/>
      <c r="C22" s="60">
        <v>600000</v>
      </c>
      <c r="D22" s="53">
        <v>1262000</v>
      </c>
      <c r="E22" s="55">
        <v>600000</v>
      </c>
      <c r="F22" s="54">
        <f t="shared" ref="F22" si="19">SUM(C22+D22-E22)</f>
        <v>1262000</v>
      </c>
      <c r="G22" s="55">
        <v>600000</v>
      </c>
      <c r="H22" s="53">
        <v>1262000</v>
      </c>
      <c r="I22" s="53">
        <v>600000</v>
      </c>
      <c r="J22" s="56">
        <f t="shared" ref="J22" si="20">SUM(G22+H22-I22)</f>
        <v>1262000</v>
      </c>
      <c r="K22" s="52">
        <v>600000</v>
      </c>
      <c r="L22" s="53">
        <v>1262000</v>
      </c>
      <c r="M22" s="53">
        <v>600000</v>
      </c>
      <c r="N22" s="53">
        <f t="shared" ref="N22" si="21">SUM(K22+L22-M22)</f>
        <v>1262000</v>
      </c>
      <c r="O22" s="15"/>
      <c r="P22" s="16"/>
      <c r="Q22" s="16"/>
      <c r="R22" s="16"/>
      <c r="S22" s="16"/>
      <c r="T22" s="16"/>
      <c r="U22" s="16"/>
      <c r="V22" s="16"/>
    </row>
    <row r="23" spans="1:22" s="4" customFormat="1" ht="25.5" customHeight="1" x14ac:dyDescent="0.25">
      <c r="A23" s="63" t="s">
        <v>14</v>
      </c>
      <c r="B23" s="47" t="s">
        <v>5</v>
      </c>
      <c r="C23" s="64">
        <f>SUM(C24:C25)</f>
        <v>3433388</v>
      </c>
      <c r="D23" s="31">
        <f t="shared" ref="D23:N23" si="22">SUM(D24:D25)</f>
        <v>569612</v>
      </c>
      <c r="E23" s="31">
        <f t="shared" si="22"/>
        <v>358000</v>
      </c>
      <c r="F23" s="65">
        <f t="shared" si="22"/>
        <v>3645000</v>
      </c>
      <c r="G23" s="64">
        <f t="shared" si="22"/>
        <v>358000</v>
      </c>
      <c r="H23" s="31">
        <f t="shared" si="22"/>
        <v>1761000</v>
      </c>
      <c r="I23" s="31">
        <f t="shared" si="22"/>
        <v>0</v>
      </c>
      <c r="J23" s="65">
        <f t="shared" si="22"/>
        <v>2119000</v>
      </c>
      <c r="K23" s="64">
        <f t="shared" si="22"/>
        <v>0</v>
      </c>
      <c r="L23" s="31">
        <f t="shared" si="22"/>
        <v>1619000</v>
      </c>
      <c r="M23" s="31">
        <f t="shared" si="22"/>
        <v>0</v>
      </c>
      <c r="N23" s="31">
        <f t="shared" si="22"/>
        <v>1619000</v>
      </c>
      <c r="O23" s="13"/>
      <c r="P23" s="17"/>
      <c r="Q23" s="17"/>
      <c r="R23" s="17"/>
      <c r="S23" s="17"/>
      <c r="T23" s="17"/>
      <c r="U23" s="17"/>
      <c r="V23" s="17"/>
    </row>
    <row r="24" spans="1:22" s="3" customFormat="1" ht="12.75" x14ac:dyDescent="0.25">
      <c r="A24" s="68" t="s">
        <v>51</v>
      </c>
      <c r="B24" s="51"/>
      <c r="C24" s="52"/>
      <c r="D24" s="67">
        <v>569612</v>
      </c>
      <c r="E24" s="67">
        <v>358000</v>
      </c>
      <c r="F24" s="69">
        <f t="shared" ref="F24:F25" si="23">SUM(C24+D24-E24)</f>
        <v>211612</v>
      </c>
      <c r="G24" s="58">
        <v>358000</v>
      </c>
      <c r="H24" s="67">
        <v>1761000</v>
      </c>
      <c r="I24" s="67"/>
      <c r="J24" s="70">
        <f t="shared" ref="J24:J25" si="24">SUM(G24+H24-I24)</f>
        <v>2119000</v>
      </c>
      <c r="K24" s="58"/>
      <c r="L24" s="67">
        <v>1619000</v>
      </c>
      <c r="M24" s="67"/>
      <c r="N24" s="53">
        <f t="shared" ref="N24:N25" si="25">SUM(K24+L24-M24)</f>
        <v>1619000</v>
      </c>
      <c r="O24" s="15"/>
      <c r="P24" s="16"/>
      <c r="Q24" s="16"/>
      <c r="R24" s="16"/>
      <c r="S24" s="16"/>
      <c r="T24" s="16"/>
      <c r="U24" s="16"/>
      <c r="V24" s="16"/>
    </row>
    <row r="25" spans="1:22" s="3" customFormat="1" ht="12.75" x14ac:dyDescent="0.25">
      <c r="A25" s="68" t="s">
        <v>52</v>
      </c>
      <c r="B25" s="51"/>
      <c r="C25" s="52">
        <v>3433388</v>
      </c>
      <c r="D25" s="67"/>
      <c r="E25" s="67"/>
      <c r="F25" s="69">
        <f t="shared" si="23"/>
        <v>3433388</v>
      </c>
      <c r="G25" s="58"/>
      <c r="H25" s="67"/>
      <c r="I25" s="67"/>
      <c r="J25" s="70">
        <f t="shared" si="24"/>
        <v>0</v>
      </c>
      <c r="K25" s="58"/>
      <c r="L25" s="67"/>
      <c r="M25" s="67"/>
      <c r="N25" s="53">
        <f t="shared" si="25"/>
        <v>0</v>
      </c>
      <c r="O25" s="15"/>
      <c r="P25" s="16"/>
      <c r="Q25" s="16"/>
      <c r="R25" s="16"/>
      <c r="S25" s="16"/>
      <c r="T25" s="16"/>
      <c r="U25" s="16"/>
      <c r="V25" s="16"/>
    </row>
    <row r="26" spans="1:22" s="4" customFormat="1" ht="25.5" customHeight="1" x14ac:dyDescent="0.25">
      <c r="A26" s="63" t="s">
        <v>15</v>
      </c>
      <c r="B26" s="47" t="s">
        <v>6</v>
      </c>
      <c r="C26" s="64">
        <f t="shared" ref="C26:N26" si="26">SUM(C27:C34)</f>
        <v>257024</v>
      </c>
      <c r="D26" s="31">
        <f t="shared" si="26"/>
        <v>40000</v>
      </c>
      <c r="E26" s="28">
        <f t="shared" si="26"/>
        <v>168024</v>
      </c>
      <c r="F26" s="71">
        <f>SUM(F27:F31)</f>
        <v>129000</v>
      </c>
      <c r="G26" s="64">
        <f t="shared" si="26"/>
        <v>168024</v>
      </c>
      <c r="H26" s="31">
        <f t="shared" si="26"/>
        <v>94879</v>
      </c>
      <c r="I26" s="28">
        <f t="shared" si="26"/>
        <v>133903</v>
      </c>
      <c r="J26" s="71">
        <f t="shared" si="26"/>
        <v>129000</v>
      </c>
      <c r="K26" s="64">
        <f t="shared" si="26"/>
        <v>133903</v>
      </c>
      <c r="L26" s="31">
        <f t="shared" si="26"/>
        <v>40000</v>
      </c>
      <c r="M26" s="28">
        <f t="shared" si="26"/>
        <v>44903</v>
      </c>
      <c r="N26" s="31">
        <f t="shared" si="26"/>
        <v>129000</v>
      </c>
      <c r="O26" s="13"/>
      <c r="P26" s="17"/>
      <c r="Q26" s="17"/>
      <c r="R26" s="17"/>
      <c r="S26" s="17"/>
      <c r="T26" s="17"/>
      <c r="U26" s="17"/>
      <c r="V26" s="17"/>
    </row>
    <row r="27" spans="1:22" s="3" customFormat="1" ht="12.75" x14ac:dyDescent="0.25">
      <c r="A27" s="66" t="s">
        <v>16</v>
      </c>
      <c r="B27" s="51"/>
      <c r="C27" s="52">
        <v>0</v>
      </c>
      <c r="D27" s="53"/>
      <c r="E27" s="55">
        <v>0</v>
      </c>
      <c r="F27" s="54">
        <f>SUM(C27+D27-E27)</f>
        <v>0</v>
      </c>
      <c r="G27" s="52">
        <v>0</v>
      </c>
      <c r="H27" s="53"/>
      <c r="I27" s="53">
        <v>0</v>
      </c>
      <c r="J27" s="56">
        <f t="shared" ref="J27:J31" si="27">SUM(G27+H27-I27)</f>
        <v>0</v>
      </c>
      <c r="K27" s="52">
        <v>0</v>
      </c>
      <c r="L27" s="53"/>
      <c r="M27" s="55">
        <v>0</v>
      </c>
      <c r="N27" s="53">
        <f t="shared" ref="N27:N31" si="28">SUM(K27+L27-M27)</f>
        <v>0</v>
      </c>
      <c r="O27" s="15"/>
      <c r="P27" s="16"/>
      <c r="Q27" s="16"/>
      <c r="R27" s="16"/>
      <c r="S27" s="16"/>
      <c r="T27" s="16"/>
      <c r="U27" s="16"/>
      <c r="V27" s="16"/>
    </row>
    <row r="28" spans="1:22" s="3" customFormat="1" ht="12.75" x14ac:dyDescent="0.25">
      <c r="A28" s="66" t="s">
        <v>22</v>
      </c>
      <c r="B28" s="51"/>
      <c r="C28" s="52">
        <v>0</v>
      </c>
      <c r="D28" s="53">
        <v>40000</v>
      </c>
      <c r="E28" s="55">
        <v>0</v>
      </c>
      <c r="F28" s="54">
        <f>SUM(C28+D28-E28)</f>
        <v>40000</v>
      </c>
      <c r="G28" s="52">
        <v>0</v>
      </c>
      <c r="H28" s="53">
        <v>40000</v>
      </c>
      <c r="I28" s="53">
        <v>0</v>
      </c>
      <c r="J28" s="56">
        <f t="shared" si="27"/>
        <v>40000</v>
      </c>
      <c r="K28" s="52">
        <v>0</v>
      </c>
      <c r="L28" s="53">
        <v>40000</v>
      </c>
      <c r="M28" s="55">
        <v>0</v>
      </c>
      <c r="N28" s="53">
        <f t="shared" si="28"/>
        <v>40000</v>
      </c>
      <c r="O28" s="15"/>
      <c r="P28" s="16"/>
      <c r="Q28" s="16"/>
      <c r="R28" s="16"/>
      <c r="S28" s="16"/>
      <c r="T28" s="16"/>
      <c r="U28" s="16"/>
      <c r="V28" s="16"/>
    </row>
    <row r="29" spans="1:22" s="3" customFormat="1" ht="12.75" x14ac:dyDescent="0.25">
      <c r="A29" s="66" t="s">
        <v>78</v>
      </c>
      <c r="B29" s="51"/>
      <c r="C29" s="52">
        <v>34508</v>
      </c>
      <c r="D29" s="53"/>
      <c r="E29" s="55"/>
      <c r="F29" s="54">
        <f>SUM(C29+D29-E29)</f>
        <v>34508</v>
      </c>
      <c r="G29" s="52"/>
      <c r="H29" s="53"/>
      <c r="I29" s="53"/>
      <c r="J29" s="56">
        <f t="shared" si="27"/>
        <v>0</v>
      </c>
      <c r="K29" s="52"/>
      <c r="L29" s="53"/>
      <c r="M29" s="55"/>
      <c r="N29" s="53">
        <f t="shared" si="28"/>
        <v>0</v>
      </c>
      <c r="O29" s="15"/>
      <c r="P29" s="16"/>
      <c r="Q29" s="16"/>
      <c r="R29" s="16"/>
      <c r="S29" s="16"/>
      <c r="T29" s="16"/>
      <c r="U29" s="16"/>
      <c r="V29" s="16"/>
    </row>
    <row r="30" spans="1:22" s="3" customFormat="1" ht="12.75" x14ac:dyDescent="0.25">
      <c r="A30" s="66" t="s">
        <v>17</v>
      </c>
      <c r="B30" s="51"/>
      <c r="C30" s="52">
        <v>3000</v>
      </c>
      <c r="D30" s="53"/>
      <c r="E30" s="55">
        <f>128024+40000</f>
        <v>168024</v>
      </c>
      <c r="F30" s="54">
        <f>SUM(C30+D30-E30)</f>
        <v>-165024</v>
      </c>
      <c r="G30" s="52">
        <v>168024</v>
      </c>
      <c r="H30" s="53"/>
      <c r="I30" s="53">
        <v>133903</v>
      </c>
      <c r="J30" s="56">
        <f t="shared" si="27"/>
        <v>34121</v>
      </c>
      <c r="K30" s="52">
        <v>133903</v>
      </c>
      <c r="L30" s="53"/>
      <c r="M30" s="55">
        <v>44903</v>
      </c>
      <c r="N30" s="53">
        <f t="shared" si="28"/>
        <v>89000</v>
      </c>
      <c r="O30" s="15"/>
      <c r="P30" s="16"/>
      <c r="Q30" s="16"/>
      <c r="R30" s="16"/>
      <c r="S30" s="16"/>
      <c r="T30" s="16"/>
      <c r="U30" s="16"/>
      <c r="V30" s="16"/>
    </row>
    <row r="31" spans="1:22" s="3" customFormat="1" ht="10.5" customHeight="1" x14ac:dyDescent="0.25">
      <c r="A31" s="66" t="s">
        <v>64</v>
      </c>
      <c r="B31" s="51"/>
      <c r="C31" s="58">
        <v>219516</v>
      </c>
      <c r="D31" s="53"/>
      <c r="E31" s="53"/>
      <c r="F31" s="54">
        <f>SUM(C31+D31-E31)</f>
        <v>219516</v>
      </c>
      <c r="G31" s="58"/>
      <c r="H31" s="53">
        <v>54879</v>
      </c>
      <c r="I31" s="53"/>
      <c r="J31" s="56">
        <f t="shared" si="27"/>
        <v>54879</v>
      </c>
      <c r="K31" s="58"/>
      <c r="L31" s="53"/>
      <c r="M31" s="53"/>
      <c r="N31" s="53">
        <f t="shared" si="28"/>
        <v>0</v>
      </c>
      <c r="O31" s="15"/>
      <c r="P31" s="16"/>
      <c r="Q31" s="16"/>
      <c r="R31" s="16"/>
      <c r="S31" s="16"/>
      <c r="T31" s="16"/>
      <c r="U31" s="16"/>
      <c r="V31" s="16"/>
    </row>
    <row r="32" spans="1:22" s="4" customFormat="1" ht="25.5" hidden="1" customHeight="1" x14ac:dyDescent="0.25">
      <c r="A32" s="63" t="s">
        <v>38</v>
      </c>
      <c r="B32" s="47" t="s">
        <v>39</v>
      </c>
      <c r="C32" s="64">
        <f t="shared" ref="C32:N32" si="29">SUM(C33:C33)</f>
        <v>0</v>
      </c>
      <c r="D32" s="31">
        <f t="shared" si="29"/>
        <v>0</v>
      </c>
      <c r="E32" s="28">
        <f t="shared" si="29"/>
        <v>0</v>
      </c>
      <c r="F32" s="54">
        <f t="shared" ref="F32:F34" si="30">SUM(C32+D32-E32)</f>
        <v>0</v>
      </c>
      <c r="G32" s="64">
        <f t="shared" si="29"/>
        <v>0</v>
      </c>
      <c r="H32" s="31">
        <f t="shared" si="29"/>
        <v>0</v>
      </c>
      <c r="I32" s="28">
        <f t="shared" si="29"/>
        <v>0</v>
      </c>
      <c r="J32" s="71">
        <f t="shared" si="29"/>
        <v>0</v>
      </c>
      <c r="K32" s="64">
        <f t="shared" si="29"/>
        <v>0</v>
      </c>
      <c r="L32" s="31">
        <f t="shared" si="29"/>
        <v>0</v>
      </c>
      <c r="M32" s="28">
        <f t="shared" si="29"/>
        <v>0</v>
      </c>
      <c r="N32" s="31">
        <f t="shared" si="29"/>
        <v>0</v>
      </c>
      <c r="O32" s="13"/>
      <c r="P32" s="17"/>
      <c r="Q32" s="17"/>
      <c r="R32" s="17"/>
      <c r="S32" s="17"/>
      <c r="T32" s="17"/>
      <c r="U32" s="17"/>
      <c r="V32" s="17"/>
    </row>
    <row r="33" spans="1:22" s="3" customFormat="1" ht="12.75" hidden="1" x14ac:dyDescent="0.25">
      <c r="A33" s="68" t="s">
        <v>40</v>
      </c>
      <c r="B33" s="51"/>
      <c r="C33" s="52"/>
      <c r="D33" s="53">
        <v>0</v>
      </c>
      <c r="E33" s="55">
        <v>0</v>
      </c>
      <c r="F33" s="54">
        <f t="shared" si="30"/>
        <v>0</v>
      </c>
      <c r="G33" s="52">
        <v>0</v>
      </c>
      <c r="H33" s="53">
        <v>0</v>
      </c>
      <c r="I33" s="53">
        <v>0</v>
      </c>
      <c r="J33" s="56">
        <f t="shared" ref="J33" si="31">SUM(G33+H33-I33)</f>
        <v>0</v>
      </c>
      <c r="K33" s="52">
        <v>0</v>
      </c>
      <c r="L33" s="53">
        <v>0</v>
      </c>
      <c r="M33" s="55">
        <v>0</v>
      </c>
      <c r="N33" s="53">
        <f t="shared" ref="N33" si="32">SUM(K33+L33-M33)</f>
        <v>0</v>
      </c>
      <c r="O33" s="15"/>
      <c r="P33" s="16"/>
      <c r="Q33" s="16"/>
      <c r="R33" s="16"/>
      <c r="S33" s="16"/>
      <c r="T33" s="16"/>
      <c r="U33" s="16"/>
      <c r="V33" s="16"/>
    </row>
    <row r="34" spans="1:22" s="3" customFormat="1" ht="12.75" hidden="1" x14ac:dyDescent="0.25">
      <c r="A34" s="66" t="s">
        <v>53</v>
      </c>
      <c r="B34" s="51"/>
      <c r="C34" s="72"/>
      <c r="D34" s="53"/>
      <c r="E34" s="55"/>
      <c r="F34" s="54">
        <f t="shared" si="30"/>
        <v>0</v>
      </c>
      <c r="G34" s="72"/>
      <c r="H34" s="53"/>
      <c r="I34" s="55"/>
      <c r="J34" s="56"/>
      <c r="K34" s="72"/>
      <c r="L34" s="53"/>
      <c r="M34" s="55"/>
      <c r="N34" s="53"/>
      <c r="O34" s="15"/>
      <c r="P34" s="16"/>
      <c r="Q34" s="16"/>
      <c r="R34" s="16"/>
      <c r="S34" s="16"/>
      <c r="T34" s="16"/>
      <c r="U34" s="16"/>
      <c r="V34" s="16"/>
    </row>
    <row r="35" spans="1:22" s="4" customFormat="1" ht="25.5" customHeight="1" x14ac:dyDescent="0.25">
      <c r="A35" s="63" t="s">
        <v>41</v>
      </c>
      <c r="B35" s="47" t="s">
        <v>43</v>
      </c>
      <c r="C35" s="64">
        <f t="shared" ref="C35:N35" si="33">SUM(C36:C36)</f>
        <v>0</v>
      </c>
      <c r="D35" s="31">
        <f t="shared" si="33"/>
        <v>134000</v>
      </c>
      <c r="E35" s="28">
        <f t="shared" si="33"/>
        <v>0</v>
      </c>
      <c r="F35" s="71">
        <f t="shared" si="33"/>
        <v>134000</v>
      </c>
      <c r="G35" s="64">
        <f t="shared" si="33"/>
        <v>0</v>
      </c>
      <c r="H35" s="31">
        <f t="shared" si="33"/>
        <v>0</v>
      </c>
      <c r="I35" s="28">
        <f t="shared" si="33"/>
        <v>0</v>
      </c>
      <c r="J35" s="71">
        <f t="shared" si="33"/>
        <v>0</v>
      </c>
      <c r="K35" s="64">
        <f t="shared" si="33"/>
        <v>0</v>
      </c>
      <c r="L35" s="31">
        <f t="shared" si="33"/>
        <v>0</v>
      </c>
      <c r="M35" s="28">
        <f t="shared" si="33"/>
        <v>0</v>
      </c>
      <c r="N35" s="31">
        <f t="shared" si="33"/>
        <v>0</v>
      </c>
      <c r="O35" s="13"/>
      <c r="P35" s="17"/>
      <c r="Q35" s="17"/>
      <c r="R35" s="17"/>
      <c r="S35" s="17"/>
      <c r="T35" s="17"/>
      <c r="U35" s="17"/>
      <c r="V35" s="17"/>
    </row>
    <row r="36" spans="1:22" s="3" customFormat="1" ht="12.75" x14ac:dyDescent="0.25">
      <c r="A36" s="68" t="s">
        <v>42</v>
      </c>
      <c r="B36" s="51"/>
      <c r="C36" s="52">
        <v>0</v>
      </c>
      <c r="D36" s="53">
        <v>134000</v>
      </c>
      <c r="E36" s="55">
        <v>0</v>
      </c>
      <c r="F36" s="54">
        <f>SUM(C36+D36-E36)</f>
        <v>134000</v>
      </c>
      <c r="G36" s="52">
        <v>0</v>
      </c>
      <c r="H36" s="53"/>
      <c r="I36" s="53">
        <v>0</v>
      </c>
      <c r="J36" s="56">
        <f t="shared" ref="J36" si="34">SUM(G36+H36-I36)</f>
        <v>0</v>
      </c>
      <c r="K36" s="52">
        <v>0</v>
      </c>
      <c r="L36" s="53"/>
      <c r="M36" s="55">
        <v>0</v>
      </c>
      <c r="N36" s="53">
        <f t="shared" ref="N36" si="35">SUM(K36+L36-M36)</f>
        <v>0</v>
      </c>
      <c r="O36" s="15"/>
      <c r="P36" s="16"/>
      <c r="Q36" s="16"/>
      <c r="R36" s="16"/>
      <c r="S36" s="16"/>
      <c r="T36" s="16"/>
      <c r="U36" s="16"/>
      <c r="V36" s="16"/>
    </row>
    <row r="37" spans="1:22" s="4" customFormat="1" ht="25.5" hidden="1" customHeight="1" x14ac:dyDescent="0.25">
      <c r="A37" s="63" t="s">
        <v>44</v>
      </c>
      <c r="B37" s="47" t="s">
        <v>45</v>
      </c>
      <c r="C37" s="64">
        <f t="shared" ref="C37:N37" si="36">SUM(C38:C38)</f>
        <v>0</v>
      </c>
      <c r="D37" s="31">
        <f t="shared" si="36"/>
        <v>0</v>
      </c>
      <c r="E37" s="28">
        <f t="shared" si="36"/>
        <v>0</v>
      </c>
      <c r="F37" s="71">
        <f t="shared" si="36"/>
        <v>0</v>
      </c>
      <c r="G37" s="64">
        <f t="shared" si="36"/>
        <v>0</v>
      </c>
      <c r="H37" s="31">
        <f t="shared" si="36"/>
        <v>0</v>
      </c>
      <c r="I37" s="28">
        <f t="shared" si="36"/>
        <v>0</v>
      </c>
      <c r="J37" s="71">
        <f t="shared" si="36"/>
        <v>0</v>
      </c>
      <c r="K37" s="64">
        <f t="shared" si="36"/>
        <v>0</v>
      </c>
      <c r="L37" s="31">
        <f t="shared" si="36"/>
        <v>0</v>
      </c>
      <c r="M37" s="28">
        <f t="shared" si="36"/>
        <v>0</v>
      </c>
      <c r="N37" s="31">
        <f t="shared" si="36"/>
        <v>0</v>
      </c>
      <c r="O37" s="13"/>
      <c r="P37" s="17"/>
      <c r="Q37" s="17"/>
      <c r="R37" s="17"/>
      <c r="S37" s="17"/>
      <c r="T37" s="17"/>
      <c r="U37" s="17"/>
      <c r="V37" s="17"/>
    </row>
    <row r="38" spans="1:22" s="3" customFormat="1" ht="12.75" hidden="1" x14ac:dyDescent="0.25">
      <c r="A38" s="68" t="s">
        <v>46</v>
      </c>
      <c r="B38" s="51"/>
      <c r="C38" s="52">
        <v>0</v>
      </c>
      <c r="D38" s="53"/>
      <c r="E38" s="55">
        <v>0</v>
      </c>
      <c r="F38" s="54">
        <f>SUM(C38+D38-E38)</f>
        <v>0</v>
      </c>
      <c r="G38" s="52">
        <v>0</v>
      </c>
      <c r="H38" s="53"/>
      <c r="I38" s="53">
        <v>0</v>
      </c>
      <c r="J38" s="56">
        <f t="shared" ref="J38" si="37">SUM(G38+H38-I38)</f>
        <v>0</v>
      </c>
      <c r="K38" s="52">
        <v>0</v>
      </c>
      <c r="L38" s="53">
        <v>0</v>
      </c>
      <c r="M38" s="55">
        <v>0</v>
      </c>
      <c r="N38" s="53">
        <f t="shared" ref="N38" si="38">SUM(K38+L38-M38)</f>
        <v>0</v>
      </c>
      <c r="O38" s="15"/>
      <c r="P38" s="16"/>
      <c r="Q38" s="16"/>
      <c r="R38" s="16"/>
      <c r="S38" s="16"/>
      <c r="T38" s="16"/>
      <c r="U38" s="16"/>
      <c r="V38" s="16"/>
    </row>
    <row r="39" spans="1:22" s="4" customFormat="1" ht="25.5" customHeight="1" x14ac:dyDescent="0.25">
      <c r="A39" s="63" t="s">
        <v>48</v>
      </c>
      <c r="B39" s="47" t="s">
        <v>47</v>
      </c>
      <c r="C39" s="64">
        <f t="shared" ref="C39:N39" si="39">SUM(C40:C40)</f>
        <v>0</v>
      </c>
      <c r="D39" s="31">
        <f t="shared" si="39"/>
        <v>0</v>
      </c>
      <c r="E39" s="28">
        <f t="shared" si="39"/>
        <v>0</v>
      </c>
      <c r="F39" s="71">
        <f t="shared" si="39"/>
        <v>0</v>
      </c>
      <c r="G39" s="64">
        <f t="shared" si="39"/>
        <v>0</v>
      </c>
      <c r="H39" s="31">
        <f t="shared" si="39"/>
        <v>0</v>
      </c>
      <c r="I39" s="28">
        <f t="shared" si="39"/>
        <v>0</v>
      </c>
      <c r="J39" s="71">
        <f t="shared" si="39"/>
        <v>0</v>
      </c>
      <c r="K39" s="64">
        <f t="shared" si="39"/>
        <v>0</v>
      </c>
      <c r="L39" s="31">
        <f t="shared" si="39"/>
        <v>0</v>
      </c>
      <c r="M39" s="28">
        <f t="shared" si="39"/>
        <v>0</v>
      </c>
      <c r="N39" s="31">
        <f t="shared" si="39"/>
        <v>0</v>
      </c>
      <c r="O39" s="13"/>
      <c r="P39" s="17"/>
      <c r="Q39" s="17"/>
      <c r="R39" s="17"/>
      <c r="S39" s="17"/>
      <c r="T39" s="17"/>
      <c r="U39" s="17"/>
      <c r="V39" s="17"/>
    </row>
    <row r="40" spans="1:22" s="3" customFormat="1" ht="12.75" x14ac:dyDescent="0.25">
      <c r="A40" s="68" t="s">
        <v>49</v>
      </c>
      <c r="B40" s="51"/>
      <c r="C40" s="52">
        <v>0</v>
      </c>
      <c r="D40" s="53"/>
      <c r="E40" s="55">
        <v>0</v>
      </c>
      <c r="F40" s="54">
        <f>SUM(C40+D40-E40)</f>
        <v>0</v>
      </c>
      <c r="G40" s="52">
        <v>0</v>
      </c>
      <c r="H40" s="53"/>
      <c r="I40" s="53">
        <v>0</v>
      </c>
      <c r="J40" s="56">
        <f t="shared" ref="J40" si="40">SUM(G40+H40-I40)</f>
        <v>0</v>
      </c>
      <c r="K40" s="52">
        <v>0</v>
      </c>
      <c r="L40" s="53"/>
      <c r="M40" s="55">
        <v>0</v>
      </c>
      <c r="N40" s="53">
        <f t="shared" ref="N40" si="41">SUM(K40+L40-M40)</f>
        <v>0</v>
      </c>
      <c r="O40" s="15"/>
      <c r="P40" s="16"/>
      <c r="Q40" s="16"/>
      <c r="R40" s="16"/>
      <c r="S40" s="16"/>
      <c r="T40" s="16"/>
      <c r="U40" s="16"/>
      <c r="V40" s="16"/>
    </row>
    <row r="41" spans="1:22" s="4" customFormat="1" ht="25.5" customHeight="1" x14ac:dyDescent="0.25">
      <c r="A41" s="63" t="s">
        <v>29</v>
      </c>
      <c r="B41" s="47" t="s">
        <v>26</v>
      </c>
      <c r="C41" s="64">
        <f t="shared" ref="C41:N41" si="42">SUM(C42:C47)</f>
        <v>0</v>
      </c>
      <c r="D41" s="64">
        <f t="shared" si="42"/>
        <v>20000000</v>
      </c>
      <c r="E41" s="64">
        <f t="shared" si="42"/>
        <v>0</v>
      </c>
      <c r="F41" s="64">
        <f t="shared" si="42"/>
        <v>20000000</v>
      </c>
      <c r="G41" s="64">
        <f t="shared" si="42"/>
        <v>0</v>
      </c>
      <c r="H41" s="64">
        <f t="shared" si="42"/>
        <v>50381000</v>
      </c>
      <c r="I41" s="64">
        <f t="shared" si="42"/>
        <v>0</v>
      </c>
      <c r="J41" s="64">
        <f t="shared" si="42"/>
        <v>50381000</v>
      </c>
      <c r="K41" s="64">
        <f t="shared" si="42"/>
        <v>0</v>
      </c>
      <c r="L41" s="64">
        <f t="shared" si="42"/>
        <v>35117000</v>
      </c>
      <c r="M41" s="64">
        <f t="shared" si="42"/>
        <v>0</v>
      </c>
      <c r="N41" s="64">
        <f t="shared" si="42"/>
        <v>35117000</v>
      </c>
      <c r="O41" s="13"/>
      <c r="P41" s="17"/>
      <c r="Q41" s="17"/>
      <c r="R41" s="17"/>
      <c r="S41" s="17"/>
      <c r="T41" s="17"/>
      <c r="U41" s="17"/>
      <c r="V41" s="17"/>
    </row>
    <row r="42" spans="1:22" s="3" customFormat="1" ht="12.75" x14ac:dyDescent="0.25">
      <c r="A42" s="68" t="s">
        <v>69</v>
      </c>
      <c r="B42" s="51"/>
      <c r="C42" s="52"/>
      <c r="D42" s="67">
        <v>2240000</v>
      </c>
      <c r="E42" s="59">
        <v>0</v>
      </c>
      <c r="F42" s="69">
        <f t="shared" ref="F42:F47" si="43">SUM(C42+D42-E42)</f>
        <v>2240000</v>
      </c>
      <c r="G42" s="58">
        <v>0</v>
      </c>
      <c r="H42" s="67">
        <v>7240000</v>
      </c>
      <c r="I42" s="67">
        <v>0</v>
      </c>
      <c r="J42" s="70">
        <f t="shared" ref="J42:J47" si="44">SUM(G42+H42-I42)</f>
        <v>7240000</v>
      </c>
      <c r="K42" s="58">
        <v>0</v>
      </c>
      <c r="L42" s="67">
        <v>3620000</v>
      </c>
      <c r="M42" s="59">
        <v>0</v>
      </c>
      <c r="N42" s="53">
        <f t="shared" ref="N42:N47" si="45">SUM(K42+L42-M42)</f>
        <v>3620000</v>
      </c>
      <c r="O42" s="15"/>
      <c r="P42" s="16"/>
      <c r="Q42" s="16"/>
      <c r="R42" s="16"/>
      <c r="S42" s="16"/>
      <c r="T42" s="16"/>
      <c r="U42" s="16"/>
      <c r="V42" s="16"/>
    </row>
    <row r="43" spans="1:22" s="3" customFormat="1" ht="12.75" x14ac:dyDescent="0.25">
      <c r="A43" s="68" t="s">
        <v>67</v>
      </c>
      <c r="B43" s="51"/>
      <c r="C43" s="52"/>
      <c r="D43" s="67">
        <v>15000</v>
      </c>
      <c r="E43" s="59">
        <v>0</v>
      </c>
      <c r="F43" s="69">
        <f t="shared" ref="F43" si="46">SUM(C43+D43-E43)</f>
        <v>15000</v>
      </c>
      <c r="G43" s="58">
        <v>0</v>
      </c>
      <c r="H43" s="67">
        <v>20000</v>
      </c>
      <c r="I43" s="67">
        <v>0</v>
      </c>
      <c r="J43" s="70">
        <f t="shared" ref="J43" si="47">SUM(G43+H43-I43)</f>
        <v>20000</v>
      </c>
      <c r="K43" s="58">
        <v>0</v>
      </c>
      <c r="L43" s="67">
        <v>20000</v>
      </c>
      <c r="M43" s="59">
        <v>0</v>
      </c>
      <c r="N43" s="53">
        <f t="shared" ref="N43" si="48">SUM(K43+L43-M43)</f>
        <v>20000</v>
      </c>
      <c r="O43" s="15"/>
      <c r="P43" s="16"/>
      <c r="Q43" s="16"/>
      <c r="R43" s="16"/>
      <c r="S43" s="16"/>
      <c r="T43" s="16"/>
      <c r="U43" s="16"/>
      <c r="V43" s="16"/>
    </row>
    <row r="44" spans="1:22" s="3" customFormat="1" ht="12.75" x14ac:dyDescent="0.25">
      <c r="A44" s="68" t="s">
        <v>68</v>
      </c>
      <c r="B44" s="51"/>
      <c r="C44" s="52"/>
      <c r="D44" s="67">
        <v>177000</v>
      </c>
      <c r="E44" s="59"/>
      <c r="F44" s="69">
        <f t="shared" si="43"/>
        <v>177000</v>
      </c>
      <c r="G44" s="60"/>
      <c r="H44" s="67">
        <v>4430000</v>
      </c>
      <c r="I44" s="67"/>
      <c r="J44" s="70">
        <f t="shared" si="44"/>
        <v>4430000</v>
      </c>
      <c r="K44" s="60"/>
      <c r="L44" s="67">
        <v>3150000</v>
      </c>
      <c r="M44" s="59"/>
      <c r="N44" s="53">
        <f t="shared" si="45"/>
        <v>3150000</v>
      </c>
      <c r="O44" s="15"/>
      <c r="P44" s="16"/>
      <c r="Q44" s="16"/>
      <c r="R44" s="16"/>
      <c r="S44" s="16"/>
      <c r="T44" s="16"/>
      <c r="U44" s="16"/>
      <c r="V44" s="16"/>
    </row>
    <row r="45" spans="1:22" s="3" customFormat="1" ht="12.75" x14ac:dyDescent="0.25">
      <c r="A45" s="68" t="s">
        <v>65</v>
      </c>
      <c r="B45" s="51"/>
      <c r="C45" s="52"/>
      <c r="D45" s="67">
        <v>14744000</v>
      </c>
      <c r="E45" s="59"/>
      <c r="F45" s="69">
        <f t="shared" si="43"/>
        <v>14744000</v>
      </c>
      <c r="G45" s="60">
        <v>0</v>
      </c>
      <c r="H45" s="67">
        <v>26305000</v>
      </c>
      <c r="I45" s="67">
        <v>0</v>
      </c>
      <c r="J45" s="70">
        <f t="shared" si="44"/>
        <v>26305000</v>
      </c>
      <c r="K45" s="60">
        <v>0</v>
      </c>
      <c r="L45" s="67">
        <v>4853000</v>
      </c>
      <c r="M45" s="59">
        <v>0</v>
      </c>
      <c r="N45" s="53">
        <f t="shared" si="45"/>
        <v>4853000</v>
      </c>
      <c r="O45" s="15"/>
      <c r="P45" s="16"/>
      <c r="Q45" s="16"/>
      <c r="R45" s="16"/>
      <c r="S45" s="16"/>
      <c r="T45" s="16"/>
      <c r="U45" s="16"/>
      <c r="V45" s="16"/>
    </row>
    <row r="46" spans="1:22" s="3" customFormat="1" ht="25.5" x14ac:dyDescent="0.25">
      <c r="A46" s="57" t="s">
        <v>81</v>
      </c>
      <c r="B46" s="51"/>
      <c r="C46" s="52"/>
      <c r="D46" s="67">
        <v>2679000</v>
      </c>
      <c r="E46" s="59"/>
      <c r="F46" s="69">
        <f t="shared" si="43"/>
        <v>2679000</v>
      </c>
      <c r="G46" s="60"/>
      <c r="H46" s="67">
        <v>12219000</v>
      </c>
      <c r="I46" s="67"/>
      <c r="J46" s="70">
        <f t="shared" si="44"/>
        <v>12219000</v>
      </c>
      <c r="K46" s="60"/>
      <c r="L46" s="67">
        <v>23387000</v>
      </c>
      <c r="M46" s="59"/>
      <c r="N46" s="53">
        <f t="shared" si="45"/>
        <v>23387000</v>
      </c>
      <c r="O46" s="15"/>
      <c r="P46" s="16"/>
      <c r="Q46" s="16"/>
      <c r="R46" s="16"/>
      <c r="S46" s="16"/>
      <c r="T46" s="16"/>
      <c r="U46" s="16"/>
      <c r="V46" s="16"/>
    </row>
    <row r="47" spans="1:22" s="3" customFormat="1" ht="12.75" x14ac:dyDescent="0.25">
      <c r="A47" s="68" t="s">
        <v>66</v>
      </c>
      <c r="B47" s="51"/>
      <c r="C47" s="52"/>
      <c r="D47" s="67">
        <v>145000</v>
      </c>
      <c r="E47" s="59"/>
      <c r="F47" s="69">
        <f t="shared" si="43"/>
        <v>145000</v>
      </c>
      <c r="G47" s="60"/>
      <c r="H47" s="67">
        <v>167000</v>
      </c>
      <c r="I47" s="67"/>
      <c r="J47" s="70">
        <f t="shared" si="44"/>
        <v>167000</v>
      </c>
      <c r="K47" s="60"/>
      <c r="L47" s="67">
        <v>87000</v>
      </c>
      <c r="M47" s="59"/>
      <c r="N47" s="53">
        <f t="shared" si="45"/>
        <v>87000</v>
      </c>
      <c r="O47" s="15"/>
      <c r="P47" s="16"/>
      <c r="Q47" s="16"/>
      <c r="R47" s="16"/>
      <c r="S47" s="16"/>
      <c r="T47" s="16"/>
      <c r="U47" s="16"/>
      <c r="V47" s="16"/>
    </row>
    <row r="48" spans="1:22" s="4" customFormat="1" ht="25.5" customHeight="1" x14ac:dyDescent="0.25">
      <c r="A48" s="63" t="s">
        <v>27</v>
      </c>
      <c r="B48" s="47" t="s">
        <v>28</v>
      </c>
      <c r="C48" s="45">
        <f t="shared" ref="C48:N48" si="49">SUM(C49:C62)</f>
        <v>0</v>
      </c>
      <c r="D48" s="31">
        <f t="shared" si="49"/>
        <v>60000000</v>
      </c>
      <c r="E48" s="28">
        <f t="shared" si="49"/>
        <v>0</v>
      </c>
      <c r="F48" s="65">
        <f t="shared" si="49"/>
        <v>60000000</v>
      </c>
      <c r="G48" s="64">
        <f t="shared" si="49"/>
        <v>0</v>
      </c>
      <c r="H48" s="31">
        <f t="shared" si="49"/>
        <v>107418000</v>
      </c>
      <c r="I48" s="31">
        <f t="shared" si="49"/>
        <v>0</v>
      </c>
      <c r="J48" s="65">
        <f t="shared" si="49"/>
        <v>107418000</v>
      </c>
      <c r="K48" s="64">
        <f t="shared" si="49"/>
        <v>0</v>
      </c>
      <c r="L48" s="31">
        <f t="shared" si="49"/>
        <v>58572000</v>
      </c>
      <c r="M48" s="31">
        <f t="shared" si="49"/>
        <v>0</v>
      </c>
      <c r="N48" s="31">
        <f t="shared" si="49"/>
        <v>58572000</v>
      </c>
      <c r="O48" s="13"/>
      <c r="P48" s="17"/>
      <c r="Q48" s="17"/>
      <c r="R48" s="17"/>
      <c r="S48" s="17"/>
      <c r="T48" s="17"/>
      <c r="U48" s="17"/>
      <c r="V48" s="17"/>
    </row>
    <row r="49" spans="1:22" s="3" customFormat="1" ht="12.75" x14ac:dyDescent="0.25">
      <c r="A49" s="66" t="s">
        <v>30</v>
      </c>
      <c r="B49" s="51"/>
      <c r="C49" s="72">
        <v>0</v>
      </c>
      <c r="D49" s="67">
        <v>1500000</v>
      </c>
      <c r="E49" s="53">
        <v>0</v>
      </c>
      <c r="F49" s="73">
        <f t="shared" ref="F49:F55" si="50">SUM(C49+D49-E49)</f>
        <v>1500000</v>
      </c>
      <c r="G49" s="72">
        <v>0</v>
      </c>
      <c r="H49" s="67"/>
      <c r="I49" s="53">
        <v>0</v>
      </c>
      <c r="J49" s="61">
        <f t="shared" ref="J49:J55" si="51">SUM(G49+H49-I49)</f>
        <v>0</v>
      </c>
      <c r="K49" s="72">
        <v>0</v>
      </c>
      <c r="L49" s="74"/>
      <c r="M49" s="53">
        <v>0</v>
      </c>
      <c r="N49" s="53">
        <f t="shared" ref="N49:N55" si="52">SUM(K49+L49-M49)</f>
        <v>0</v>
      </c>
      <c r="O49" s="15"/>
      <c r="P49" s="16"/>
      <c r="Q49" s="16"/>
      <c r="R49" s="16"/>
      <c r="S49" s="16"/>
      <c r="T49" s="16"/>
      <c r="U49" s="16"/>
      <c r="V49" s="16"/>
    </row>
    <row r="50" spans="1:22" s="3" customFormat="1" ht="12.75" x14ac:dyDescent="0.25">
      <c r="A50" s="66" t="s">
        <v>31</v>
      </c>
      <c r="B50" s="51"/>
      <c r="C50" s="72">
        <v>0</v>
      </c>
      <c r="D50" s="67">
        <v>800000</v>
      </c>
      <c r="E50" s="53">
        <v>0</v>
      </c>
      <c r="F50" s="73">
        <f t="shared" si="50"/>
        <v>800000</v>
      </c>
      <c r="G50" s="72">
        <v>0</v>
      </c>
      <c r="H50" s="67"/>
      <c r="I50" s="53">
        <v>0</v>
      </c>
      <c r="J50" s="61">
        <f t="shared" si="51"/>
        <v>0</v>
      </c>
      <c r="K50" s="72">
        <v>0</v>
      </c>
      <c r="L50" s="74"/>
      <c r="M50" s="53">
        <v>0</v>
      </c>
      <c r="N50" s="53">
        <f t="shared" si="52"/>
        <v>0</v>
      </c>
      <c r="O50" s="15"/>
      <c r="P50" s="16"/>
      <c r="Q50" s="16"/>
      <c r="R50" s="16"/>
      <c r="S50" s="16"/>
      <c r="T50" s="16"/>
      <c r="U50" s="16"/>
      <c r="V50" s="16"/>
    </row>
    <row r="51" spans="1:22" s="3" customFormat="1" ht="12.75" x14ac:dyDescent="0.25">
      <c r="A51" s="66" t="s">
        <v>32</v>
      </c>
      <c r="B51" s="51"/>
      <c r="C51" s="72">
        <v>0</v>
      </c>
      <c r="D51" s="67">
        <v>40000</v>
      </c>
      <c r="E51" s="53">
        <v>0</v>
      </c>
      <c r="F51" s="73">
        <f t="shared" si="50"/>
        <v>40000</v>
      </c>
      <c r="G51" s="72">
        <v>0</v>
      </c>
      <c r="H51" s="67"/>
      <c r="I51" s="53">
        <v>0</v>
      </c>
      <c r="J51" s="61">
        <f t="shared" si="51"/>
        <v>0</v>
      </c>
      <c r="K51" s="72">
        <v>0</v>
      </c>
      <c r="L51" s="74"/>
      <c r="M51" s="53">
        <v>0</v>
      </c>
      <c r="N51" s="53">
        <f t="shared" si="52"/>
        <v>0</v>
      </c>
      <c r="O51" s="15"/>
      <c r="P51" s="16"/>
      <c r="Q51" s="16"/>
      <c r="R51" s="16"/>
      <c r="S51" s="16"/>
      <c r="T51" s="16"/>
      <c r="U51" s="16"/>
      <c r="V51" s="16"/>
    </row>
    <row r="52" spans="1:22" s="3" customFormat="1" ht="12.75" x14ac:dyDescent="0.25">
      <c r="A52" s="66" t="s">
        <v>72</v>
      </c>
      <c r="B52" s="51"/>
      <c r="C52" s="72"/>
      <c r="D52" s="67">
        <v>4199000</v>
      </c>
      <c r="E52" s="53"/>
      <c r="F52" s="73">
        <f t="shared" si="50"/>
        <v>4199000</v>
      </c>
      <c r="G52" s="72"/>
      <c r="H52" s="67">
        <v>7581000</v>
      </c>
      <c r="I52" s="53">
        <v>0</v>
      </c>
      <c r="J52" s="61">
        <f t="shared" si="51"/>
        <v>7581000</v>
      </c>
      <c r="K52" s="72"/>
      <c r="L52" s="74">
        <v>8172000</v>
      </c>
      <c r="M52" s="53">
        <v>0</v>
      </c>
      <c r="N52" s="53">
        <f t="shared" si="52"/>
        <v>8172000</v>
      </c>
      <c r="O52" s="15"/>
      <c r="P52" s="16"/>
      <c r="Q52" s="16"/>
      <c r="R52" s="16"/>
      <c r="S52" s="16"/>
      <c r="T52" s="16"/>
      <c r="U52" s="16"/>
      <c r="V52" s="16"/>
    </row>
    <row r="53" spans="1:22" s="3" customFormat="1" ht="12.75" x14ac:dyDescent="0.25">
      <c r="A53" s="66" t="s">
        <v>73</v>
      </c>
      <c r="B53" s="51"/>
      <c r="C53" s="72"/>
      <c r="D53" s="67">
        <v>4795000</v>
      </c>
      <c r="E53" s="53"/>
      <c r="F53" s="73">
        <f t="shared" si="50"/>
        <v>4795000</v>
      </c>
      <c r="G53" s="72"/>
      <c r="H53" s="67">
        <v>10600000</v>
      </c>
      <c r="I53" s="53">
        <v>0</v>
      </c>
      <c r="J53" s="61">
        <f t="shared" si="51"/>
        <v>10600000</v>
      </c>
      <c r="K53" s="72"/>
      <c r="L53" s="74">
        <v>10600000</v>
      </c>
      <c r="M53" s="53">
        <v>0</v>
      </c>
      <c r="N53" s="53">
        <f t="shared" si="52"/>
        <v>10600000</v>
      </c>
      <c r="O53" s="15"/>
      <c r="P53" s="16"/>
      <c r="Q53" s="16"/>
      <c r="R53" s="16"/>
      <c r="S53" s="16"/>
      <c r="T53" s="16"/>
      <c r="U53" s="16"/>
      <c r="V53" s="16"/>
    </row>
    <row r="54" spans="1:22" s="3" customFormat="1" ht="25.5" x14ac:dyDescent="0.25">
      <c r="A54" s="75" t="s">
        <v>74</v>
      </c>
      <c r="B54" s="51"/>
      <c r="C54" s="72"/>
      <c r="D54" s="67">
        <v>15540000</v>
      </c>
      <c r="E54" s="53"/>
      <c r="F54" s="73">
        <f t="shared" si="50"/>
        <v>15540000</v>
      </c>
      <c r="G54" s="72"/>
      <c r="H54" s="67">
        <v>39170000</v>
      </c>
      <c r="I54" s="53">
        <v>0</v>
      </c>
      <c r="J54" s="61">
        <f t="shared" si="51"/>
        <v>39170000</v>
      </c>
      <c r="K54" s="72"/>
      <c r="L54" s="74">
        <v>35016000</v>
      </c>
      <c r="M54" s="53">
        <v>0</v>
      </c>
      <c r="N54" s="53">
        <f t="shared" si="52"/>
        <v>35016000</v>
      </c>
      <c r="O54" s="15"/>
      <c r="P54" s="16"/>
      <c r="Q54" s="16"/>
      <c r="R54" s="16"/>
      <c r="S54" s="16"/>
      <c r="T54" s="16"/>
      <c r="U54" s="16"/>
      <c r="V54" s="16"/>
    </row>
    <row r="55" spans="1:22" s="3" customFormat="1" ht="12.75" x14ac:dyDescent="0.25">
      <c r="A55" s="75" t="s">
        <v>75</v>
      </c>
      <c r="B55" s="51"/>
      <c r="C55" s="72"/>
      <c r="D55" s="67">
        <v>1855000</v>
      </c>
      <c r="E55" s="53"/>
      <c r="F55" s="73">
        <f t="shared" si="50"/>
        <v>1855000</v>
      </c>
      <c r="G55" s="72"/>
      <c r="H55" s="67">
        <v>1848000</v>
      </c>
      <c r="I55" s="53"/>
      <c r="J55" s="61">
        <f t="shared" si="51"/>
        <v>1848000</v>
      </c>
      <c r="K55" s="72"/>
      <c r="L55" s="74">
        <v>1940000</v>
      </c>
      <c r="M55" s="53"/>
      <c r="N55" s="53">
        <f t="shared" si="52"/>
        <v>1940000</v>
      </c>
      <c r="O55" s="15"/>
    </row>
    <row r="56" spans="1:22" s="3" customFormat="1" ht="12.75" x14ac:dyDescent="0.25">
      <c r="A56" s="66" t="s">
        <v>50</v>
      </c>
      <c r="B56" s="51"/>
      <c r="C56" s="72">
        <v>0</v>
      </c>
      <c r="D56" s="67">
        <v>147000</v>
      </c>
      <c r="E56" s="53">
        <v>0</v>
      </c>
      <c r="F56" s="73">
        <f t="shared" ref="F56:F62" si="53">SUM(C56+D56-E56)</f>
        <v>147000</v>
      </c>
      <c r="G56" s="72">
        <v>0</v>
      </c>
      <c r="H56" s="67">
        <v>147000</v>
      </c>
      <c r="I56" s="53">
        <v>0</v>
      </c>
      <c r="J56" s="61">
        <f t="shared" ref="J56:J62" si="54">SUM(G56+H56-I56)</f>
        <v>147000</v>
      </c>
      <c r="K56" s="72">
        <v>0</v>
      </c>
      <c r="L56" s="74">
        <v>147000</v>
      </c>
      <c r="M56" s="53">
        <v>0</v>
      </c>
      <c r="N56" s="53">
        <f t="shared" ref="N56:N62" si="55">SUM(K56+L56-M56)</f>
        <v>147000</v>
      </c>
      <c r="O56" s="15"/>
    </row>
    <row r="57" spans="1:22" s="3" customFormat="1" ht="12.75" x14ac:dyDescent="0.25">
      <c r="A57" s="66" t="s">
        <v>56</v>
      </c>
      <c r="B57" s="51"/>
      <c r="C57" s="72">
        <v>0</v>
      </c>
      <c r="D57" s="67">
        <v>1247000</v>
      </c>
      <c r="E57" s="53">
        <v>0</v>
      </c>
      <c r="F57" s="73">
        <f t="shared" si="53"/>
        <v>1247000</v>
      </c>
      <c r="G57" s="72">
        <v>0</v>
      </c>
      <c r="H57" s="67">
        <v>1247000</v>
      </c>
      <c r="I57" s="53">
        <v>0</v>
      </c>
      <c r="J57" s="61">
        <f t="shared" si="54"/>
        <v>1247000</v>
      </c>
      <c r="K57" s="72">
        <v>0</v>
      </c>
      <c r="L57" s="67">
        <v>1247000</v>
      </c>
      <c r="M57" s="53">
        <v>0</v>
      </c>
      <c r="N57" s="53">
        <f t="shared" si="55"/>
        <v>1247000</v>
      </c>
      <c r="O57" s="15"/>
    </row>
    <row r="58" spans="1:22" s="3" customFormat="1" ht="12.75" x14ac:dyDescent="0.25">
      <c r="A58" s="66" t="s">
        <v>57</v>
      </c>
      <c r="B58" s="51"/>
      <c r="C58" s="72"/>
      <c r="D58" s="67">
        <v>7414000</v>
      </c>
      <c r="E58" s="53"/>
      <c r="F58" s="73">
        <f t="shared" si="53"/>
        <v>7414000</v>
      </c>
      <c r="G58" s="72"/>
      <c r="H58" s="67"/>
      <c r="I58" s="53"/>
      <c r="J58" s="61">
        <f t="shared" si="54"/>
        <v>0</v>
      </c>
      <c r="K58" s="72"/>
      <c r="L58" s="67"/>
      <c r="M58" s="53"/>
      <c r="N58" s="53">
        <f t="shared" si="55"/>
        <v>0</v>
      </c>
      <c r="O58" s="15"/>
    </row>
    <row r="59" spans="1:22" s="3" customFormat="1" ht="12.75" x14ac:dyDescent="0.25">
      <c r="A59" s="66" t="s">
        <v>70</v>
      </c>
      <c r="B59" s="51"/>
      <c r="C59" s="72"/>
      <c r="D59" s="67">
        <v>2104000</v>
      </c>
      <c r="E59" s="55"/>
      <c r="F59" s="61">
        <f t="shared" si="53"/>
        <v>2104000</v>
      </c>
      <c r="G59" s="72"/>
      <c r="H59" s="67">
        <v>137000</v>
      </c>
      <c r="I59" s="53"/>
      <c r="J59" s="61">
        <f t="shared" si="54"/>
        <v>137000</v>
      </c>
      <c r="K59" s="72"/>
      <c r="L59" s="67">
        <v>55000</v>
      </c>
      <c r="M59" s="53"/>
      <c r="N59" s="53">
        <f t="shared" si="55"/>
        <v>55000</v>
      </c>
      <c r="O59" s="15"/>
    </row>
    <row r="60" spans="1:22" s="3" customFormat="1" ht="12.75" x14ac:dyDescent="0.25">
      <c r="A60" s="66" t="s">
        <v>71</v>
      </c>
      <c r="B60" s="51"/>
      <c r="C60" s="72"/>
      <c r="D60" s="67">
        <v>3531000</v>
      </c>
      <c r="E60" s="55"/>
      <c r="F60" s="61">
        <f t="shared" si="53"/>
        <v>3531000</v>
      </c>
      <c r="G60" s="72"/>
      <c r="H60" s="67">
        <v>13190000</v>
      </c>
      <c r="I60" s="53"/>
      <c r="J60" s="61">
        <f t="shared" si="54"/>
        <v>13190000</v>
      </c>
      <c r="K60" s="72"/>
      <c r="L60" s="67">
        <v>844000</v>
      </c>
      <c r="M60" s="53"/>
      <c r="N60" s="53">
        <f t="shared" si="55"/>
        <v>844000</v>
      </c>
      <c r="O60" s="15"/>
    </row>
    <row r="61" spans="1:22" s="3" customFormat="1" ht="12.75" x14ac:dyDescent="0.25">
      <c r="A61" s="66" t="s">
        <v>76</v>
      </c>
      <c r="B61" s="51"/>
      <c r="C61" s="72"/>
      <c r="D61" s="67">
        <v>11010000</v>
      </c>
      <c r="E61" s="55"/>
      <c r="F61" s="61">
        <f t="shared" si="53"/>
        <v>11010000</v>
      </c>
      <c r="G61" s="72"/>
      <c r="H61" s="67">
        <v>23700000</v>
      </c>
      <c r="I61" s="53"/>
      <c r="J61" s="61">
        <f t="shared" si="54"/>
        <v>23700000</v>
      </c>
      <c r="K61" s="72"/>
      <c r="L61" s="67">
        <v>295000</v>
      </c>
      <c r="M61" s="53"/>
      <c r="N61" s="53">
        <f t="shared" si="55"/>
        <v>295000</v>
      </c>
      <c r="O61" s="15"/>
    </row>
    <row r="62" spans="1:22" s="3" customFormat="1" ht="12.75" x14ac:dyDescent="0.25">
      <c r="A62" s="66" t="s">
        <v>77</v>
      </c>
      <c r="B62" s="51"/>
      <c r="C62" s="72"/>
      <c r="D62" s="67">
        <v>5818000</v>
      </c>
      <c r="E62" s="55"/>
      <c r="F62" s="61">
        <f t="shared" si="53"/>
        <v>5818000</v>
      </c>
      <c r="G62" s="72"/>
      <c r="H62" s="67">
        <v>9798000</v>
      </c>
      <c r="I62" s="53"/>
      <c r="J62" s="61">
        <f t="shared" si="54"/>
        <v>9798000</v>
      </c>
      <c r="K62" s="72"/>
      <c r="L62" s="67">
        <v>256000</v>
      </c>
      <c r="M62" s="53"/>
      <c r="N62" s="53">
        <f t="shared" si="55"/>
        <v>256000</v>
      </c>
      <c r="O62" s="15"/>
    </row>
    <row r="63" spans="1:22" s="3" customFormat="1" ht="12.75" x14ac:dyDescent="0.25">
      <c r="A63" s="76" t="s">
        <v>58</v>
      </c>
      <c r="B63" s="77" t="s">
        <v>60</v>
      </c>
      <c r="C63" s="78">
        <f t="shared" ref="C63:N63" si="56">SUM(C64)</f>
        <v>0</v>
      </c>
      <c r="D63" s="35">
        <f t="shared" si="56"/>
        <v>1699000</v>
      </c>
      <c r="E63" s="79">
        <f t="shared" si="56"/>
        <v>0</v>
      </c>
      <c r="F63" s="80">
        <f t="shared" si="56"/>
        <v>1699000</v>
      </c>
      <c r="G63" s="81">
        <f t="shared" si="56"/>
        <v>0</v>
      </c>
      <c r="H63" s="35">
        <f t="shared" si="56"/>
        <v>879000</v>
      </c>
      <c r="I63" s="35">
        <f t="shared" si="56"/>
        <v>0</v>
      </c>
      <c r="J63" s="80">
        <f t="shared" si="56"/>
        <v>879000</v>
      </c>
      <c r="K63" s="81">
        <f t="shared" si="56"/>
        <v>0</v>
      </c>
      <c r="L63" s="35">
        <f t="shared" si="56"/>
        <v>0</v>
      </c>
      <c r="M63" s="35">
        <f t="shared" si="56"/>
        <v>0</v>
      </c>
      <c r="N63" s="35">
        <f t="shared" si="56"/>
        <v>0</v>
      </c>
      <c r="O63" s="15"/>
    </row>
    <row r="64" spans="1:22" s="3" customFormat="1" ht="12.75" x14ac:dyDescent="0.25">
      <c r="A64" s="75" t="s">
        <v>59</v>
      </c>
      <c r="B64" s="82"/>
      <c r="C64" s="83"/>
      <c r="D64" s="84">
        <v>1699000</v>
      </c>
      <c r="E64" s="85"/>
      <c r="F64" s="86">
        <f t="shared" ref="F64" si="57">SUM(C64+D64-E64)</f>
        <v>1699000</v>
      </c>
      <c r="G64" s="83"/>
      <c r="H64" s="84">
        <v>879000</v>
      </c>
      <c r="I64" s="85"/>
      <c r="J64" s="86">
        <f t="shared" ref="J64" si="58">SUM(G64+H64-I64)</f>
        <v>879000</v>
      </c>
      <c r="K64" s="83"/>
      <c r="L64" s="84"/>
      <c r="M64" s="85"/>
      <c r="N64" s="85">
        <f t="shared" ref="N64" si="59">SUM(K64+L64-M64)</f>
        <v>0</v>
      </c>
      <c r="O64" s="15"/>
    </row>
    <row r="65" spans="1:15" s="4" customFormat="1" ht="24.75" customHeight="1" x14ac:dyDescent="0.25">
      <c r="A65" s="63" t="s">
        <v>20</v>
      </c>
      <c r="B65" s="47" t="s">
        <v>7</v>
      </c>
      <c r="C65" s="64">
        <f>SUM(C66:C68)</f>
        <v>0</v>
      </c>
      <c r="D65" s="31">
        <f t="shared" ref="D65:N65" si="60">SUM(D66:D68)</f>
        <v>74000</v>
      </c>
      <c r="E65" s="31">
        <f t="shared" si="60"/>
        <v>0</v>
      </c>
      <c r="F65" s="28">
        <f t="shared" si="60"/>
        <v>74000</v>
      </c>
      <c r="G65" s="64">
        <f t="shared" si="60"/>
        <v>0</v>
      </c>
      <c r="H65" s="31">
        <f t="shared" si="60"/>
        <v>74000</v>
      </c>
      <c r="I65" s="31">
        <f t="shared" si="60"/>
        <v>0</v>
      </c>
      <c r="J65" s="28">
        <f t="shared" si="60"/>
        <v>74000</v>
      </c>
      <c r="K65" s="64">
        <f t="shared" si="60"/>
        <v>0</v>
      </c>
      <c r="L65" s="31">
        <f t="shared" si="60"/>
        <v>74000</v>
      </c>
      <c r="M65" s="31">
        <f t="shared" si="60"/>
        <v>0</v>
      </c>
      <c r="N65" s="31">
        <f t="shared" si="60"/>
        <v>74000</v>
      </c>
      <c r="O65" s="13"/>
    </row>
    <row r="66" spans="1:15" s="3" customFormat="1" ht="12" customHeight="1" x14ac:dyDescent="0.25">
      <c r="A66" s="66" t="s">
        <v>24</v>
      </c>
      <c r="B66" s="51"/>
      <c r="C66" s="52">
        <v>0</v>
      </c>
      <c r="D66" s="53">
        <v>5000</v>
      </c>
      <c r="E66" s="53">
        <v>0</v>
      </c>
      <c r="F66" s="54">
        <f t="shared" ref="F66:F67" si="61">SUM(C66+D66-E66)</f>
        <v>5000</v>
      </c>
      <c r="G66" s="55">
        <v>0</v>
      </c>
      <c r="H66" s="53">
        <v>5000</v>
      </c>
      <c r="I66" s="53">
        <v>0</v>
      </c>
      <c r="J66" s="56">
        <f t="shared" ref="J66:J67" si="62">SUM(G66+H66-I66)</f>
        <v>5000</v>
      </c>
      <c r="K66" s="52">
        <v>0</v>
      </c>
      <c r="L66" s="53">
        <v>5000</v>
      </c>
      <c r="M66" s="53">
        <v>0</v>
      </c>
      <c r="N66" s="53">
        <f t="shared" ref="N66:N67" si="63">SUM(K66+L66-M66)</f>
        <v>5000</v>
      </c>
      <c r="O66" s="15"/>
    </row>
    <row r="67" spans="1:15" s="3" customFormat="1" ht="11.25" customHeight="1" x14ac:dyDescent="0.25">
      <c r="A67" s="66" t="s">
        <v>21</v>
      </c>
      <c r="B67" s="51"/>
      <c r="C67" s="52">
        <v>0</v>
      </c>
      <c r="D67" s="53">
        <v>69000</v>
      </c>
      <c r="E67" s="53">
        <v>0</v>
      </c>
      <c r="F67" s="54">
        <f t="shared" si="61"/>
        <v>69000</v>
      </c>
      <c r="G67" s="55">
        <v>0</v>
      </c>
      <c r="H67" s="53">
        <v>69000</v>
      </c>
      <c r="I67" s="53">
        <v>0</v>
      </c>
      <c r="J67" s="56">
        <f t="shared" si="62"/>
        <v>69000</v>
      </c>
      <c r="K67" s="52">
        <v>0</v>
      </c>
      <c r="L67" s="53">
        <v>69000</v>
      </c>
      <c r="M67" s="53">
        <v>0</v>
      </c>
      <c r="N67" s="53">
        <f t="shared" si="63"/>
        <v>69000</v>
      </c>
      <c r="O67" s="15"/>
    </row>
    <row r="68" spans="1:15" s="3" customFormat="1" ht="19.5" hidden="1" customHeight="1" x14ac:dyDescent="0.25">
      <c r="A68" s="66" t="s">
        <v>36</v>
      </c>
      <c r="B68" s="51"/>
      <c r="C68" s="60">
        <v>0</v>
      </c>
      <c r="D68" s="53"/>
      <c r="E68" s="55">
        <v>0</v>
      </c>
      <c r="F68" s="54">
        <f t="shared" ref="F68" si="64">SUM(C68+D68-E68)</f>
        <v>0</v>
      </c>
      <c r="G68" s="55">
        <v>0</v>
      </c>
      <c r="H68" s="53"/>
      <c r="I68" s="53">
        <v>0</v>
      </c>
      <c r="J68" s="56">
        <f t="shared" ref="J68" si="65">SUM(G68+H68-I68)</f>
        <v>0</v>
      </c>
      <c r="K68" s="52">
        <v>0</v>
      </c>
      <c r="L68" s="53"/>
      <c r="M68" s="53">
        <v>0</v>
      </c>
      <c r="N68" s="53">
        <f t="shared" ref="N68" si="66">SUM(K68+L68-M68)</f>
        <v>0</v>
      </c>
      <c r="O68" s="15"/>
    </row>
    <row r="69" spans="1:15" s="3" customFormat="1" ht="3.75" customHeight="1" x14ac:dyDescent="0.25">
      <c r="A69" s="5"/>
      <c r="B69" s="6"/>
      <c r="C69" s="11"/>
      <c r="D69" s="12"/>
      <c r="E69" s="9"/>
      <c r="F69" s="8"/>
      <c r="G69" s="12"/>
      <c r="H69" s="12"/>
      <c r="I69" s="9"/>
      <c r="J69" s="10"/>
      <c r="K69" s="11"/>
      <c r="L69" s="12"/>
      <c r="M69" s="9"/>
      <c r="N69" s="7"/>
      <c r="O69" s="15"/>
    </row>
    <row r="70" spans="1:15" s="4" customFormat="1" ht="26.25" customHeight="1" x14ac:dyDescent="0.25">
      <c r="A70" s="91" t="s">
        <v>8</v>
      </c>
      <c r="B70" s="87"/>
      <c r="C70" s="88">
        <f t="shared" ref="C70:G70" si="67">SUM(C12,C17,C23,C26,C32,C35,C37,C39,C41,C48,C63,C65)</f>
        <v>14909857</v>
      </c>
      <c r="D70" s="89">
        <f>SUM(D6,D9,D12,D17,D23,D26,D32,D35,D37,D39,D41,D48,D63,D65)</f>
        <v>1176115317</v>
      </c>
      <c r="E70" s="89">
        <f t="shared" si="67"/>
        <v>11456024</v>
      </c>
      <c r="F70" s="90">
        <f>SUM(F6,F9,F12,F17,F23,F26,F32,F35,F37,F39,F41,F48,F63,F65)</f>
        <v>1179569150</v>
      </c>
      <c r="G70" s="88">
        <f t="shared" si="67"/>
        <v>7456024</v>
      </c>
      <c r="H70" s="89">
        <f>SUM(H6,H9,H12,H17,H23,H26,H41,H48,H63,H65)</f>
        <v>1256036272</v>
      </c>
      <c r="I70" s="89">
        <f>SUM(I12,I17,I23,I26,I32,I35,I37,I39,I41,I48,H63,I65)</f>
        <v>7942903</v>
      </c>
      <c r="J70" s="90">
        <f>SUM(J6,J9,J12,J17,J23,J26,J32,J35,J37,J39,J41,J48,J63,J65)</f>
        <v>1256428393</v>
      </c>
      <c r="K70" s="88">
        <f>SUM(K12,K17,K23,K26,K32,K35,K37,K39,K41,K48,K63,K65)</f>
        <v>7063903</v>
      </c>
      <c r="L70" s="89">
        <f>SUM(L6,L9,L12,L17,L23,L26,L32,L35,L37,L39,L41,L48,L63,L65)</f>
        <v>1190331615</v>
      </c>
      <c r="M70" s="89">
        <f>SUM(M12,M17,M23,M26,M32,M35,M37,M39,M41,M48,M63,M65)</f>
        <v>6974903</v>
      </c>
      <c r="N70" s="89">
        <f>SUM(N6,N9,N12,N17,N23,N26,N32,N35,N37,N39,N41,N48,N63,N65)</f>
        <v>1190420615</v>
      </c>
      <c r="O70" s="13"/>
    </row>
    <row r="73" spans="1:15" x14ac:dyDescent="0.25">
      <c r="H73" s="18"/>
    </row>
    <row r="75" spans="1:15" x14ac:dyDescent="0.25">
      <c r="H75" s="18"/>
    </row>
  </sheetData>
  <mergeCells count="6">
    <mergeCell ref="C4:F4"/>
    <mergeCell ref="G4:J4"/>
    <mergeCell ref="K4:N4"/>
    <mergeCell ref="A2:N2"/>
    <mergeCell ref="A4:A5"/>
    <mergeCell ref="B4:B5"/>
  </mergeCells>
  <pageMargins left="0.59055118110236227" right="0.11811023622047245" top="0.55118110236220474" bottom="0.15748031496062992" header="0.31496062992125984" footer="0.31496062992125984"/>
  <pageSetup paperSize="8" scale="7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BED75F60E2AD240B94AF35FE0E0D178" ma:contentTypeVersion="0" ma:contentTypeDescription="Create a new document." ma:contentTypeScope="" ma:versionID="33d55be86193876a117c90de52f55d81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6834f8c0c0eabdc6c42b2f987c760c09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BB471C8-1E71-49B7-9B96-136FE631CE5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2D57275-2189-4FBA-B87C-53ABCC2213BA}">
  <ds:schemaRefs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www.w3.org/XML/1998/namespace"/>
    <ds:schemaRef ds:uri="http://purl.org/dc/terms/"/>
    <ds:schemaRef ds:uri="http://schemas.microsoft.com/office/2006/documentManagement/types"/>
    <ds:schemaRef ds:uri="http://purl.org/dc/dcmitype/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D7742A54-3DAD-4312-98B7-90788E8D2C0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List2</vt:lpstr>
    </vt:vector>
  </TitlesOfParts>
  <Company>MUP RH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Kralj Iva</dc:creator>
  <cp:lastModifiedBy>Štefanec Anita</cp:lastModifiedBy>
  <cp:lastPrinted>2023-11-26T19:54:27Z</cp:lastPrinted>
  <dcterms:created xsi:type="dcterms:W3CDTF">2018-09-21T07:39:32Z</dcterms:created>
  <dcterms:modified xsi:type="dcterms:W3CDTF">2023-12-29T08:59:58Z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0x010100ABED75F60E2AD240B94AF35FE0E0D178</vt:lpwstr>
  </property>
</Properties>
</file>