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8" windowHeight="7548" tabRatio="447" activeTab="0"/>
  </bookViews>
  <sheets>
    <sheet name="1. strana" sheetId="1" r:id="rId1"/>
    <sheet name="Opći i posebni dio" sheetId="2" r:id="rId2"/>
  </sheets>
  <definedNames/>
  <calcPr fullCalcOnLoad="1"/>
</workbook>
</file>

<file path=xl/sharedStrings.xml><?xml version="1.0" encoding="utf-8"?>
<sst xmlns="http://schemas.openxmlformats.org/spreadsheetml/2006/main" count="463" uniqueCount="280">
  <si>
    <t xml:space="preserve">Porez i prirez na dohodak                                            </t>
  </si>
  <si>
    <t>Porezi na robu i usluge</t>
  </si>
  <si>
    <t xml:space="preserve">PRIHODI OD IMOVINE                                              </t>
  </si>
  <si>
    <t xml:space="preserve">Prihodi od financijske imovine                                     </t>
  </si>
  <si>
    <t xml:space="preserve">Prihodi od nefinancijske imovine                                    </t>
  </si>
  <si>
    <t xml:space="preserve">Prihodi po posebnim propisima                                     </t>
  </si>
  <si>
    <t xml:space="preserve"> </t>
  </si>
  <si>
    <t xml:space="preserve">RASHODI  ZA  ZAPOSLENE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</si>
  <si>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</si>
  <si>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</si>
  <si>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</si>
  <si>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</si>
  <si>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Rashodi za materijal i energiju                                                </t>
  </si>
  <si>
    <t xml:space="preserve">Rashodi za usluge                                                                    </t>
  </si>
  <si>
    <t xml:space="preserve">Ostali nespomenuti rashodi poslovanja                                           </t>
  </si>
  <si>
    <t xml:space="preserve">FINANCIJSKI  RASHODI                                                       </t>
  </si>
  <si>
    <t xml:space="preserve">Ostali financijski rashodi                                                              </t>
  </si>
  <si>
    <t xml:space="preserve">SUBVENCIJE                  </t>
  </si>
  <si>
    <t xml:space="preserve">OSTALI RASHODI                                                               </t>
  </si>
  <si>
    <t>Materijalna imovina</t>
  </si>
  <si>
    <t xml:space="preserve">Građevinski objekti                                                                   </t>
  </si>
  <si>
    <t xml:space="preserve">Ostali nespomenuti rashodi poslovanja              </t>
  </si>
  <si>
    <t>OSTALI RASHODI</t>
  </si>
  <si>
    <t>Tekuće donacije</t>
  </si>
  <si>
    <t>Postrojenja i oprema</t>
  </si>
  <si>
    <t>Ostali financijski rashodi</t>
  </si>
  <si>
    <t>Kazne, penali i naknade štete</t>
  </si>
  <si>
    <t>MATERIJALNI RASHODI</t>
  </si>
  <si>
    <t>Broj konta</t>
  </si>
  <si>
    <t>RASHODI POSLOVANJA</t>
  </si>
  <si>
    <t xml:space="preserve">Tekuće donacije </t>
  </si>
  <si>
    <t>II.  POSEBNI  DIO</t>
  </si>
  <si>
    <t>Rashodi za usluge</t>
  </si>
  <si>
    <t xml:space="preserve">Ostale naknade građanima i kućanstvima iz proračuna                                </t>
  </si>
  <si>
    <t xml:space="preserve">Postrojenja i oprema                                                                    </t>
  </si>
  <si>
    <t xml:space="preserve">Porezi na imovinu                                                           </t>
  </si>
  <si>
    <t>Upravne i administrativne pristojbe</t>
  </si>
  <si>
    <t>Komunalni doprinosi i naknade</t>
  </si>
  <si>
    <t>Kamate za primljene kredite i zajmove</t>
  </si>
  <si>
    <t>Funkcija</t>
  </si>
  <si>
    <t>GLAVA  00101</t>
  </si>
  <si>
    <t>Program:</t>
  </si>
  <si>
    <t>Aktivnost:</t>
  </si>
  <si>
    <t>Izvor:</t>
  </si>
  <si>
    <t>Financiranje osnovnih aktivnosti</t>
  </si>
  <si>
    <t>Rad općinskog vijeća i radnih tijela</t>
  </si>
  <si>
    <t>GLAVA  00201</t>
  </si>
  <si>
    <t>Rashodi za zaposlene</t>
  </si>
  <si>
    <t>Kapitalna ulaganja u opremu</t>
  </si>
  <si>
    <t>GLAVA  00301</t>
  </si>
  <si>
    <t xml:space="preserve">Program: </t>
  </si>
  <si>
    <t>Održavanje komunalne infrastrukture i građ. objekata</t>
  </si>
  <si>
    <t>Održavanje cesta</t>
  </si>
  <si>
    <t>Rashodi za materijal i energiju</t>
  </si>
  <si>
    <t>Održavanje javne rasvjete</t>
  </si>
  <si>
    <t>Održavanje građevinskih objekata</t>
  </si>
  <si>
    <t>Održavanje javnih površina</t>
  </si>
  <si>
    <t xml:space="preserve">Izvor: </t>
  </si>
  <si>
    <t>Održavanje ostale komunalne infrastrukture</t>
  </si>
  <si>
    <t xml:space="preserve">Izgradnja i rekonstrukcija kapitalnih objekata </t>
  </si>
  <si>
    <t>Građevinski objekti</t>
  </si>
  <si>
    <t>Izgradnja i rekonstrukcija komunalne infrastrukture</t>
  </si>
  <si>
    <t>Izgradnja vodovoda</t>
  </si>
  <si>
    <t>Izgradnja i rekonstrukcija javne rasvjete</t>
  </si>
  <si>
    <t xml:space="preserve">Nabava uređaja i opreme </t>
  </si>
  <si>
    <t>Razvoj kulture i znanosti</t>
  </si>
  <si>
    <t>Financiranje aktivnosti kulturnih i znanstvenih udruga</t>
  </si>
  <si>
    <t>Razvoj udruga</t>
  </si>
  <si>
    <t>Financiranje aktivnosti udruga</t>
  </si>
  <si>
    <t>GLAVA 00501</t>
  </si>
  <si>
    <t>Osnovno školstvo</t>
  </si>
  <si>
    <t>Socijalna skrb</t>
  </si>
  <si>
    <t>Pomoć građanima i kućanstvima</t>
  </si>
  <si>
    <t>Zdravstveno-veterinarska djelatnost</t>
  </si>
  <si>
    <t>Zdravstveno-veterinarska zaštita</t>
  </si>
  <si>
    <t>Razvoj poljoprivrede</t>
  </si>
  <si>
    <t>Subvencioniranje poljoprivrede</t>
  </si>
  <si>
    <t>SUBVENCIJE</t>
  </si>
  <si>
    <t xml:space="preserve">          GLAVA 00601</t>
  </si>
  <si>
    <t>Razvoj poduzetništva</t>
  </si>
  <si>
    <t>Otkup zemljišta</t>
  </si>
  <si>
    <t>Kapitalni projekt:</t>
  </si>
  <si>
    <t>1. Opći prihodi i primici</t>
  </si>
  <si>
    <t>4. Prihodi za posebne namjene</t>
  </si>
  <si>
    <t>Subvencije trg. društvima, obrtnicima i poljoprivrednicima</t>
  </si>
  <si>
    <t>Donacije od pravnih i fizičkih osoba izvan općeg proračuna</t>
  </si>
  <si>
    <t>Ostali prihodi</t>
  </si>
  <si>
    <t>KAZNE, UPRAVNE MJERE I OSTALI PRIHODI</t>
  </si>
  <si>
    <t>Plaće (Bruto)</t>
  </si>
  <si>
    <t xml:space="preserve">                 NAZIV </t>
  </si>
  <si>
    <t xml:space="preserve">               NAZIV </t>
  </si>
  <si>
    <t>RAZDJEL  001     PREDSTAVNIČKA I IZVRŠNA TIJELA</t>
  </si>
  <si>
    <t>RAZDJEL  002     JEDINSTVENI UPRAVNI ODJEL</t>
  </si>
  <si>
    <t>Izgradnja cesta i ostalih prometnih objekata</t>
  </si>
  <si>
    <t>Izgradnja i rekonstrukcija ostalih građevinskih objekata</t>
  </si>
  <si>
    <t>PRIHODI POSLOVANJA</t>
  </si>
  <si>
    <t xml:space="preserve">PRIHODI OD POREZA          </t>
  </si>
  <si>
    <t>Izgradnja i rekonstrukcija ostalih  kapitalnih objekata</t>
  </si>
  <si>
    <t xml:space="preserve">REPUBLIKA HRVATSKA </t>
  </si>
  <si>
    <t xml:space="preserve">VARAŽDINSKA ŽUPANIJA </t>
  </si>
  <si>
    <t xml:space="preserve">OPĆINA LJUBEŠĆICA </t>
  </si>
  <si>
    <t>I.  OPĆI DIO</t>
  </si>
  <si>
    <t>Članak 1.</t>
  </si>
  <si>
    <t>6      PRIHODI POSLOVANJA</t>
  </si>
  <si>
    <t xml:space="preserve">        UKUPNI PRIHODI:</t>
  </si>
  <si>
    <t>3      RASHODI POSLOVANJA</t>
  </si>
  <si>
    <t xml:space="preserve">        UKUPNI RASHODI:</t>
  </si>
  <si>
    <t xml:space="preserve">        RAZLIKA-VIŠAK/MANJAK</t>
  </si>
  <si>
    <t>A.    RAČUN PRIHODA I RASHODA</t>
  </si>
  <si>
    <t>OPĆINSKO VIJEĆE</t>
  </si>
  <si>
    <t>4      RASHODI ZA NABAVU NEFINANCIJSKE IMOVINE</t>
  </si>
  <si>
    <t>PREDSTAVNIČKA I IZVRŠNA  TIJELA</t>
  </si>
  <si>
    <t xml:space="preserve">JEDINSTVENI UPRAVNI ODJEL                        </t>
  </si>
  <si>
    <t xml:space="preserve">KOMUNALNO-STAMBENE DJELATNOSTI I UREĐENJE PROSTORA </t>
  </si>
  <si>
    <t xml:space="preserve">     POLJOPRIVREDA I PODUZETNIŠTVO</t>
  </si>
  <si>
    <t xml:space="preserve">Članak 2. </t>
  </si>
  <si>
    <t xml:space="preserve">Pomoći proračunu iz drugih proračuna </t>
  </si>
  <si>
    <t>Razvoj sporta</t>
  </si>
  <si>
    <t>Financiranje aktivnosti sportskih udruga</t>
  </si>
  <si>
    <t>Financiranje osnovnog školstva</t>
  </si>
  <si>
    <t>POMOĆI DANE U INOZEMSTVO I UNUTAR OPĆEG PRORAČUNA</t>
  </si>
  <si>
    <t xml:space="preserve">Naknade troškova osobama izvan radnog odnosa </t>
  </si>
  <si>
    <t>Naknada troškova osobama izvan radnog odnosa</t>
  </si>
  <si>
    <t xml:space="preserve">POMOĆI DANE U INOZEMSTVO I UNUTAR OPĆEG PRORAČUNA </t>
  </si>
  <si>
    <t>4. Prihodi za posebne namjene i 5. Pomoći</t>
  </si>
  <si>
    <t>Pomoći od izvanproračunskih korisnika</t>
  </si>
  <si>
    <t xml:space="preserve">Pomoći proračunskim korisnicima drugih proračuna </t>
  </si>
  <si>
    <t xml:space="preserve">Ostale naknade građanima i kućanstvima iz proračuna                                  </t>
  </si>
  <si>
    <t>Subvencije trgovačkim društvima, obrtnicima i poljoprivrednicima</t>
  </si>
  <si>
    <t xml:space="preserve">          GLAVA 00401        KULTURA, ZNANOST, SPORT I OSTALI KORISNICI</t>
  </si>
  <si>
    <t xml:space="preserve">PRIHODI OD UPRAVNIH I ADMINISTRATIVNIH PRISTOJBI, PRISTOJBI   PO POSEBNIM PROPISIMA I NAKNADA            </t>
  </si>
  <si>
    <t>RAZDJEL 004           KULTURA, ZNANOST, SPORT I OSTALI KORISNICI</t>
  </si>
  <si>
    <t>RAZDJEL 005</t>
  </si>
  <si>
    <t>ŠKOLSTVO, PREDŠKOLSKI ODGOJ, SOCIJALNA SKRB I ZDRAVSTVO</t>
  </si>
  <si>
    <t>NAKNADE GRAĐANIMA I KUĆANSTVIMA NA TEMELJU OSIGURANJA I DRUGE NAKNADE</t>
  </si>
  <si>
    <t xml:space="preserve">                         </t>
  </si>
  <si>
    <t>1. Opći prihodi i primici  i 5. Pomoći</t>
  </si>
  <si>
    <t xml:space="preserve">4. Prihodi za posebne namjene i 5. Pomoći </t>
  </si>
  <si>
    <t>RAZDJEL  006           POLJOPRIVREDA I PODUZETNIŠTVO</t>
  </si>
  <si>
    <t xml:space="preserve">                                RASHODI  ZA NABAVU PROIZVEDENE  DUGOTRAJNE IMOVINE       </t>
  </si>
  <si>
    <t xml:space="preserve">                                RASHODI ZA NABAVU NEPROIZVEDENE DUGOTRAJNE IMOVINE       </t>
  </si>
  <si>
    <t xml:space="preserve">                                 RASHODI  ZA NABAVU PROIZVEDENE  DUGOTRAJNE IMOVINE       </t>
  </si>
  <si>
    <t>RASHODI ZA NABAVU PROIZVEDENE DUGOTRAJNE IMOVINE</t>
  </si>
  <si>
    <t xml:space="preserve">  ŠKOLSTVO </t>
  </si>
  <si>
    <t>GLAVA 00503</t>
  </si>
  <si>
    <t>SOCIJALNA SKRB</t>
  </si>
  <si>
    <t>ZDRAVSTVO</t>
  </si>
  <si>
    <t>1001</t>
  </si>
  <si>
    <t>A100101</t>
  </si>
  <si>
    <t>1002</t>
  </si>
  <si>
    <t>A100201</t>
  </si>
  <si>
    <t>A100202    Materijalni i financijski rashodi</t>
  </si>
  <si>
    <t>1003</t>
  </si>
  <si>
    <t>A100301</t>
  </si>
  <si>
    <t>A100302</t>
  </si>
  <si>
    <t>A100303</t>
  </si>
  <si>
    <t>A100304</t>
  </si>
  <si>
    <t>A100305</t>
  </si>
  <si>
    <t>1004</t>
  </si>
  <si>
    <t>K100401</t>
  </si>
  <si>
    <t>1005</t>
  </si>
  <si>
    <t>K100501</t>
  </si>
  <si>
    <t>K100502</t>
  </si>
  <si>
    <t>K100503</t>
  </si>
  <si>
    <t>K100504</t>
  </si>
  <si>
    <t>K100505</t>
  </si>
  <si>
    <t>K100506</t>
  </si>
  <si>
    <t>K100507</t>
  </si>
  <si>
    <t>1006</t>
  </si>
  <si>
    <t>A100601</t>
  </si>
  <si>
    <t>1007</t>
  </si>
  <si>
    <t>A100701</t>
  </si>
  <si>
    <t>1008</t>
  </si>
  <si>
    <t>A100801</t>
  </si>
  <si>
    <t>1009</t>
  </si>
  <si>
    <t>A100901</t>
  </si>
  <si>
    <t>1011</t>
  </si>
  <si>
    <t>A101101</t>
  </si>
  <si>
    <t>1012</t>
  </si>
  <si>
    <t>A101201</t>
  </si>
  <si>
    <t>1013</t>
  </si>
  <si>
    <t>A101301</t>
  </si>
  <si>
    <t>1014</t>
  </si>
  <si>
    <t>A101401</t>
  </si>
  <si>
    <t>RASHODI ZA NABAVU NEFINANCIJSKE IMOVINE</t>
  </si>
  <si>
    <t xml:space="preserve">A.    RAČUN PRIHODA I RASHODA  </t>
  </si>
  <si>
    <t xml:space="preserve">POMOĆI  IZ INOZEMSTVA  I OD SUBJEKATA UNUTAR OPĆEG PRORAČUNA                                                 </t>
  </si>
  <si>
    <t>PRIHODI OD PRODAJE PROIZVODA I ROBE TE PRUŽENIH USLUGA I                PRIHODI OD DONACIJA</t>
  </si>
  <si>
    <t xml:space="preserve">NAKNADE GRAĐANIMA I KUĆANSTVIMA NA TEMELJU OSIGURANJA I              DRUGE NAKNADE               </t>
  </si>
  <si>
    <t xml:space="preserve">                     </t>
  </si>
  <si>
    <t xml:space="preserve">                          </t>
  </si>
  <si>
    <t>RASHODI ZA NABAVU NEPROIZVEDENE DUGOTRAJNE  IMOVINE</t>
  </si>
  <si>
    <t xml:space="preserve">                           </t>
  </si>
  <si>
    <t xml:space="preserve"> RASHODI  ZA NABAVU PROIZ.  DUGOTRAJNE IMOVINE       </t>
  </si>
  <si>
    <t xml:space="preserve">                                  </t>
  </si>
  <si>
    <t xml:space="preserve">RASHODI  ZA NABAVU PROIZVEDENE  DUGOTRAJNE IMOVINE </t>
  </si>
  <si>
    <t xml:space="preserve"> 1. Opći prihodi i primici  </t>
  </si>
  <si>
    <t>Subvencioniranje poduzetnika</t>
  </si>
  <si>
    <t>9      UKUPNI DONOS VIŠKA/MANJKA IZ PRETHODNE/IH GODINA</t>
  </si>
  <si>
    <t>K100203</t>
  </si>
  <si>
    <t>Višak/manjak prihoda</t>
  </si>
  <si>
    <t xml:space="preserve">        VIŠAK/MANJAK IZ PRETHODNE/IH  GODINA KOJI ĆE SE RASPOREDITI/POKRITI </t>
  </si>
  <si>
    <t xml:space="preserve">                   REZULTAT POSLOVANJA</t>
  </si>
  <si>
    <t xml:space="preserve">                 VLASTITI IZVORI</t>
  </si>
  <si>
    <t>Pomoći temeljem prijenosa EU sredstava</t>
  </si>
  <si>
    <t xml:space="preserve">1. Opći prihodi i primici    </t>
  </si>
  <si>
    <t xml:space="preserve">1. Opći prihodi i primici  </t>
  </si>
  <si>
    <t>GLAVA 00502</t>
  </si>
  <si>
    <t>RAZDJEL  003           KOMUNALNO-STAMBENE DJELATNOSTI I UREĐENJE PROSTORA</t>
  </si>
  <si>
    <t xml:space="preserve">1. Opći prihodi i primici </t>
  </si>
  <si>
    <t>1. Opći prihodi i primici 4. Prihodi za posebne namjene i 5. Pomoći</t>
  </si>
  <si>
    <t>Članak 4.</t>
  </si>
  <si>
    <t xml:space="preserve">Članak 3. </t>
  </si>
  <si>
    <t>Projekcija 2023.</t>
  </si>
  <si>
    <t xml:space="preserve">C.    RASPOLOŽIVA SREDSTVA IZ PRETHODNIH GODINA </t>
  </si>
  <si>
    <t xml:space="preserve">B.    RAČUN FINANCIRANJA </t>
  </si>
  <si>
    <t>5      IZDACI ZA FINANCIJSKU IMOVINU I OTPLATE ZAJMOVA</t>
  </si>
  <si>
    <t xml:space="preserve">        NETO FINANCIRANJE</t>
  </si>
  <si>
    <t>IZDACI ZA FINANCIJSKU IMOVINU I OTPLATE ZAJMOVA</t>
  </si>
  <si>
    <t>IZDACI ZA OTPLATU GLAVNICE PRIMLJENIH KREDITA I ZAJMOVA</t>
  </si>
  <si>
    <t>Otplata glavnice primljenih zajmova od drugih razina vlasti</t>
  </si>
  <si>
    <t>C. RASPOLOŽIVA SREDSTVA IZ PRETHODNIH GODINA</t>
  </si>
  <si>
    <t>A100102</t>
  </si>
  <si>
    <t>Otplata glavnice primljenih kredita i zajmova od kreditnih i ostalih financijskih institucija izvan javnog sektora</t>
  </si>
  <si>
    <t xml:space="preserve">                                OSTALI RASHODI</t>
  </si>
  <si>
    <t>Kapitalne pomoći</t>
  </si>
  <si>
    <t>B. RAČUN FINANCIRANJA</t>
  </si>
  <si>
    <t>VIŠAK/MANJAK+NETO FINANCIRANJE+RASPOLOŽIVA SREDSTVA IZ PRETHODNIH GODINA</t>
  </si>
  <si>
    <t>Otplata kredita i zajmova</t>
  </si>
  <si>
    <t xml:space="preserve">Izgradnja kanalizacije </t>
  </si>
  <si>
    <t>PREDŠKOLSKI ODGOJ</t>
  </si>
  <si>
    <t xml:space="preserve">Proračunski korisnik 49882   Dječji vrtić "Leptirić" </t>
  </si>
  <si>
    <t>1010</t>
  </si>
  <si>
    <t>Predškolski odgoj</t>
  </si>
  <si>
    <t>A101001</t>
  </si>
  <si>
    <t xml:space="preserve">Rashodi za zaposlene </t>
  </si>
  <si>
    <t xml:space="preserve">1. Opći prihodi i primici  4. Prihodi za posebne namjene  </t>
  </si>
  <si>
    <t xml:space="preserve">A101002    Materijalni i financijski rashodi </t>
  </si>
  <si>
    <t xml:space="preserve">4. Prihodi za posebne namjene i 6. Donacije </t>
  </si>
  <si>
    <t xml:space="preserve">UKUPNI RASHODI I IZDACI                     </t>
  </si>
  <si>
    <t xml:space="preserve">UKUPNI PRIHODI </t>
  </si>
  <si>
    <t xml:space="preserve">UKUPNI RASHODI                                                                                            </t>
  </si>
  <si>
    <t xml:space="preserve">1. Opći prihodi i primici i 5. Pomoći </t>
  </si>
  <si>
    <t>Plan 2022.</t>
  </si>
  <si>
    <t>Projekcija 2024.</t>
  </si>
  <si>
    <t xml:space="preserve">   Proračun Općine Ljubešćica za 2022. i projekcije za 2023. i 2024. godinu sastoji se od Računa prihoda i rashoda, Računa financiranja te Raspoloživih sredstava iz prethodnih godina, kako slijedi:</t>
  </si>
  <si>
    <t xml:space="preserve">      Rashodi i izdaci Proračuna za 2022. i projekcija za 2023. i 2024. godinu raspoređuju se po ekonomskoj, funkcijskoj, organizacijskoj i programskoj klasifikaciji te izvorima financiranja, kako slijedi:</t>
  </si>
  <si>
    <t xml:space="preserve">    Proračun Općine Ljubešćica za 2022. i projekcije za 2023. i 2024. godinu objavit će se u "Službenom vjesniku Varaždinske županije", a stupa na snagu 01. siječnja 2022. godine.</t>
  </si>
  <si>
    <t>OPĆINE LJUBEŠĆICA ZA 2022. GODINU</t>
  </si>
  <si>
    <t>I PROJEKCIJA ZA 2023. I 2024. GODINU</t>
  </si>
  <si>
    <t xml:space="preserve">     Prihodi i rashodi te izdaci po ekonomskoj klasifikaciji utvrđuju se u Računu prihoda i rashoda i Računu financiranja, kako slijedi:</t>
  </si>
  <si>
    <t>1. Opći prihodi  i 4. Prihodi za posebne namjene i 5. Pomoći</t>
  </si>
  <si>
    <t>0111</t>
  </si>
  <si>
    <t>0170</t>
  </si>
  <si>
    <t>1090</t>
  </si>
  <si>
    <t>0660</t>
  </si>
  <si>
    <t>0451</t>
  </si>
  <si>
    <t>0640</t>
  </si>
  <si>
    <t>0510</t>
  </si>
  <si>
    <t>0810</t>
  </si>
  <si>
    <t>0520</t>
  </si>
  <si>
    <t>0630</t>
  </si>
  <si>
    <t>0820</t>
  </si>
  <si>
    <t>0912</t>
  </si>
  <si>
    <t>0911</t>
  </si>
  <si>
    <t>1070</t>
  </si>
  <si>
    <t>0760</t>
  </si>
  <si>
    <t>0421</t>
  </si>
  <si>
    <t>0490</t>
  </si>
  <si>
    <t>0860</t>
  </si>
  <si>
    <t>PRORAČUN</t>
  </si>
  <si>
    <t xml:space="preserve"> 1. Opći prihodi i primici  i 5. Pomoći</t>
  </si>
  <si>
    <t>KLASA: 400-06/21-01/4</t>
  </si>
  <si>
    <t>URBROJ: 2186/025-01-21-8</t>
  </si>
  <si>
    <r>
      <t xml:space="preserve">Ljubešćica, 20. </t>
    </r>
    <r>
      <rPr>
        <sz val="10"/>
        <color indexed="8"/>
        <rFont val="Arial"/>
        <family val="2"/>
      </rPr>
      <t>prosinca 2021.</t>
    </r>
  </si>
  <si>
    <r>
      <t xml:space="preserve">      Na temelju članka 39. Zakona o proračunu ("Narodne novine" broj 87/08, 136/12 i 15/15) i članka 29. Statuta Općine Ljubešćica ("Službeni vjesnik Varaždinske županije" broj 16/21), Općinsko vijeće Općine Ljubešćica na sjednici održanoj</t>
    </r>
    <r>
      <rPr>
        <sz val="10"/>
        <color indexed="8"/>
        <rFont val="Arial"/>
        <family val="2"/>
      </rPr>
      <t xml:space="preserve"> 20.prosinca 2021</t>
    </r>
    <r>
      <rPr>
        <sz val="10"/>
        <rFont val="Arial"/>
        <family val="2"/>
      </rPr>
      <t xml:space="preserve">. godine, donijelo je  </t>
    </r>
  </si>
  <si>
    <t xml:space="preserve">               Maja Bahunek</t>
  </si>
  <si>
    <t xml:space="preserve">                                                                                                                              </t>
  </si>
  <si>
    <t>PRVA POTPREDSJEDNICA OPĆINSKOG VIJEĆA</t>
  </si>
  <si>
    <t xml:space="preserve">                                                                                                                                                              PRVA POTPREDSJEDNICA OPĆINSKOG VIJEĆA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</si>
</sst>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[$-41A]d\.\ mmmm\ yyyy"/>
  </numFmts>
  <fonts count="56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34" borderId="0" xfId="0" applyNumberFormat="1" applyFont="1" applyFill="1" applyAlignment="1">
      <alignment horizontal="right"/>
    </xf>
    <xf numFmtId="4" fontId="4" fillId="34" borderId="0" xfId="0" applyNumberFormat="1" applyFont="1" applyFill="1" applyAlignment="1">
      <alignment/>
    </xf>
    <xf numFmtId="4" fontId="5" fillId="35" borderId="0" xfId="0" applyNumberFormat="1" applyFont="1" applyFill="1" applyAlignment="1">
      <alignment horizontal="right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" fontId="5" fillId="33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0" fillId="36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4" fontId="4" fillId="35" borderId="0" xfId="0" applyNumberFormat="1" applyFont="1" applyFill="1" applyAlignment="1">
      <alignment horizontal="right"/>
    </xf>
    <xf numFmtId="4" fontId="1" fillId="36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" fillId="36" borderId="0" xfId="0" applyFont="1" applyFill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1" fillId="36" borderId="10" xfId="0" applyNumberFormat="1" applyFont="1" applyFill="1" applyBorder="1" applyAlignment="1">
      <alignment horizontal="right"/>
    </xf>
    <xf numFmtId="0" fontId="0" fillId="0" borderId="0" xfId="0" applyFont="1" applyAlignment="1">
      <alignment vertical="center" wrapText="1"/>
    </xf>
    <xf numFmtId="4" fontId="4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38" borderId="0" xfId="0" applyFont="1" applyFill="1" applyAlignment="1">
      <alignment/>
    </xf>
    <xf numFmtId="4" fontId="4" fillId="38" borderId="0" xfId="0" applyNumberFormat="1" applyFont="1" applyFill="1" applyAlignment="1">
      <alignment/>
    </xf>
    <xf numFmtId="4" fontId="4" fillId="0" borderId="0" xfId="0" applyNumberFormat="1" applyFont="1" applyAlignment="1">
      <alignment horizontal="right" wrapText="1"/>
    </xf>
    <xf numFmtId="0" fontId="0" fillId="0" borderId="0" xfId="0" applyAlignment="1">
      <alignment vertical="center" wrapText="1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5" fillId="0" borderId="0" xfId="0" applyNumberFormat="1" applyFont="1" applyAlignment="1">
      <alignment/>
    </xf>
    <xf numFmtId="4" fontId="4" fillId="0" borderId="0" xfId="0" applyNumberFormat="1" applyFont="1" applyAlignment="1">
      <alignment wrapText="1"/>
    </xf>
    <xf numFmtId="0" fontId="4" fillId="0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/>
    </xf>
    <xf numFmtId="4" fontId="1" fillId="34" borderId="0" xfId="0" applyNumberFormat="1" applyFont="1" applyFill="1" applyBorder="1" applyAlignment="1">
      <alignment horizontal="right"/>
    </xf>
    <xf numFmtId="0" fontId="1" fillId="39" borderId="0" xfId="0" applyFont="1" applyFill="1" applyAlignment="1">
      <alignment horizontal="center"/>
    </xf>
    <xf numFmtId="4" fontId="1" fillId="39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4" fontId="5" fillId="34" borderId="0" xfId="0" applyNumberFormat="1" applyFont="1" applyFill="1" applyAlignment="1">
      <alignment/>
    </xf>
    <xf numFmtId="0" fontId="5" fillId="40" borderId="0" xfId="0" applyFont="1" applyFill="1" applyAlignment="1">
      <alignment/>
    </xf>
    <xf numFmtId="0" fontId="4" fillId="40" borderId="0" xfId="0" applyFont="1" applyFill="1" applyAlignment="1">
      <alignment/>
    </xf>
    <xf numFmtId="4" fontId="5" fillId="40" borderId="0" xfId="0" applyNumberFormat="1" applyFont="1" applyFill="1" applyAlignment="1">
      <alignment horizontal="right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4" fillId="34" borderId="0" xfId="0" applyFont="1" applyFill="1" applyBorder="1" applyAlignment="1">
      <alignment/>
    </xf>
    <xf numFmtId="0" fontId="5" fillId="40" borderId="0" xfId="0" applyFont="1" applyFill="1" applyAlignment="1">
      <alignment vertical="center"/>
    </xf>
    <xf numFmtId="4" fontId="5" fillId="40" borderId="0" xfId="0" applyNumberFormat="1" applyFont="1" applyFill="1" applyAlignment="1">
      <alignment horizontal="right" vertical="center"/>
    </xf>
    <xf numFmtId="0" fontId="5" fillId="35" borderId="0" xfId="0" applyFont="1" applyFill="1" applyAlignment="1">
      <alignment vertical="center"/>
    </xf>
    <xf numFmtId="0" fontId="5" fillId="35" borderId="0" xfId="0" applyFont="1" applyFill="1" applyAlignment="1">
      <alignment horizontal="left" vertical="center"/>
    </xf>
    <xf numFmtId="4" fontId="5" fillId="35" borderId="0" xfId="0" applyNumberFormat="1" applyFont="1" applyFill="1" applyAlignment="1">
      <alignment horizontal="right" vertical="center"/>
    </xf>
    <xf numFmtId="4" fontId="5" fillId="40" borderId="0" xfId="0" applyNumberFormat="1" applyFont="1" applyFill="1" applyAlignment="1">
      <alignment/>
    </xf>
    <xf numFmtId="4" fontId="5" fillId="35" borderId="0" xfId="0" applyNumberFormat="1" applyFont="1" applyFill="1" applyAlignment="1">
      <alignment/>
    </xf>
    <xf numFmtId="0" fontId="5" fillId="35" borderId="0" xfId="0" applyFont="1" applyFill="1" applyAlignment="1">
      <alignment horizontal="left" vertical="center" wrapText="1"/>
    </xf>
    <xf numFmtId="4" fontId="5" fillId="35" borderId="0" xfId="0" applyNumberFormat="1" applyFont="1" applyFill="1" applyAlignment="1">
      <alignment vertical="center"/>
    </xf>
    <xf numFmtId="4" fontId="0" fillId="38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Alignment="1">
      <alignment horizontal="right"/>
    </xf>
    <xf numFmtId="0" fontId="0" fillId="41" borderId="0" xfId="0" applyFont="1" applyFill="1" applyAlignment="1">
      <alignment/>
    </xf>
    <xf numFmtId="0" fontId="1" fillId="38" borderId="0" xfId="0" applyFont="1" applyFill="1" applyAlignment="1">
      <alignment horizontal="left"/>
    </xf>
    <xf numFmtId="4" fontId="1" fillId="38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" fontId="1" fillId="41" borderId="0" xfId="0" applyNumberFormat="1" applyFont="1" applyFill="1" applyAlignment="1">
      <alignment horizontal="right" vertical="center"/>
    </xf>
    <xf numFmtId="0" fontId="1" fillId="38" borderId="0" xfId="0" applyFont="1" applyFill="1" applyAlignment="1">
      <alignment horizontal="left" vertical="center"/>
    </xf>
    <xf numFmtId="4" fontId="5" fillId="38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4" fontId="5" fillId="33" borderId="0" xfId="0" applyNumberFormat="1" applyFont="1" applyFill="1" applyAlignment="1">
      <alignment horizontal="right"/>
    </xf>
    <xf numFmtId="0" fontId="5" fillId="42" borderId="0" xfId="0" applyFont="1" applyFill="1" applyAlignment="1">
      <alignment/>
    </xf>
    <xf numFmtId="4" fontId="1" fillId="41" borderId="0" xfId="0" applyNumberFormat="1" applyFont="1" applyFill="1" applyAlignment="1">
      <alignment vertical="center"/>
    </xf>
    <xf numFmtId="4" fontId="1" fillId="38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37" borderId="0" xfId="0" applyFont="1" applyFill="1" applyAlignment="1">
      <alignment/>
    </xf>
    <xf numFmtId="0" fontId="1" fillId="37" borderId="0" xfId="0" applyFont="1" applyFill="1" applyAlignment="1">
      <alignment vertical="center"/>
    </xf>
    <xf numFmtId="4" fontId="1" fillId="37" borderId="0" xfId="0" applyNumberFormat="1" applyFont="1" applyFill="1" applyAlignment="1">
      <alignment vertical="center"/>
    </xf>
    <xf numFmtId="4" fontId="5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1" fillId="36" borderId="0" xfId="0" applyFont="1" applyFill="1" applyAlignment="1">
      <alignment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2" fontId="51" fillId="0" borderId="0" xfId="0" applyNumberFormat="1" applyFont="1" applyAlignment="1">
      <alignment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0" fontId="55" fillId="0" borderId="0" xfId="0" applyFont="1" applyAlignment="1">
      <alignment/>
    </xf>
    <xf numFmtId="4" fontId="5" fillId="40" borderId="0" xfId="0" applyNumberFormat="1" applyFont="1" applyFill="1" applyAlignment="1">
      <alignment/>
    </xf>
    <xf numFmtId="0" fontId="4" fillId="35" borderId="0" xfId="0" applyFont="1" applyFill="1" applyAlignment="1">
      <alignment horizontal="left"/>
    </xf>
    <xf numFmtId="4" fontId="4" fillId="34" borderId="0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49" fontId="4" fillId="33" borderId="0" xfId="0" applyNumberFormat="1" applyFont="1" applyFill="1" applyAlignment="1">
      <alignment horizontal="center"/>
    </xf>
    <xf numFmtId="49" fontId="0" fillId="38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center"/>
    </xf>
    <xf numFmtId="49" fontId="5" fillId="34" borderId="11" xfId="0" applyNumberFormat="1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49" fontId="0" fillId="36" borderId="0" xfId="0" applyNumberFormat="1" applyFont="1" applyFill="1" applyAlignment="1">
      <alignment horizontal="center"/>
    </xf>
    <xf numFmtId="49" fontId="5" fillId="34" borderId="0" xfId="0" applyNumberFormat="1" applyFont="1" applyFill="1" applyAlignment="1">
      <alignment horizontal="center"/>
    </xf>
    <xf numFmtId="49" fontId="4" fillId="40" borderId="0" xfId="0" applyNumberFormat="1" applyFont="1" applyFill="1" applyAlignment="1">
      <alignment horizontal="center"/>
    </xf>
    <xf numFmtId="49" fontId="4" fillId="35" borderId="0" xfId="0" applyNumberFormat="1" applyFont="1" applyFill="1" applyAlignment="1">
      <alignment horizontal="center"/>
    </xf>
    <xf numFmtId="49" fontId="4" fillId="34" borderId="0" xfId="0" applyNumberFormat="1" applyFont="1" applyFill="1" applyBorder="1" applyAlignment="1">
      <alignment horizontal="center"/>
    </xf>
    <xf numFmtId="49" fontId="1" fillId="36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42" borderId="0" xfId="0" applyNumberFormat="1" applyFont="1" applyFill="1" applyAlignment="1">
      <alignment horizontal="center"/>
    </xf>
    <xf numFmtId="49" fontId="51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1" fillId="38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1" fillId="38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37" borderId="0" xfId="0" applyNumberFormat="1" applyFont="1" applyFill="1" applyAlignment="1">
      <alignment horizontal="center"/>
    </xf>
    <xf numFmtId="49" fontId="5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1" fillId="36" borderId="14" xfId="0" applyFont="1" applyFill="1" applyBorder="1" applyAlignment="1">
      <alignment horizontal="left"/>
    </xf>
    <xf numFmtId="0" fontId="1" fillId="36" borderId="1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36" borderId="16" xfId="0" applyFont="1" applyFill="1" applyBorder="1" applyAlignment="1">
      <alignment horizontal="left"/>
    </xf>
    <xf numFmtId="0" fontId="1" fillId="36" borderId="0" xfId="0" applyFont="1" applyFill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12" xfId="0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2" fontId="1" fillId="0" borderId="14" xfId="0" applyNumberFormat="1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left"/>
    </xf>
    <xf numFmtId="2" fontId="1" fillId="0" borderId="15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5" fillId="42" borderId="0" xfId="0" applyFont="1" applyFill="1" applyAlignment="1">
      <alignment horizontal="left"/>
    </xf>
    <xf numFmtId="0" fontId="5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" fontId="5" fillId="4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5" fillId="33" borderId="0" xfId="0" applyNumberFormat="1" applyFont="1" applyFill="1" applyBorder="1" applyAlignment="1">
      <alignment horizontal="right" vertical="center"/>
    </xf>
    <xf numFmtId="0" fontId="1" fillId="34" borderId="0" xfId="0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5" fillId="40" borderId="0" xfId="0" applyFont="1" applyFill="1" applyAlignment="1">
      <alignment horizontal="right" vertical="center"/>
    </xf>
    <xf numFmtId="0" fontId="1" fillId="39" borderId="0" xfId="0" applyFont="1" applyFill="1" applyAlignment="1">
      <alignment horizontal="left"/>
    </xf>
    <xf numFmtId="0" fontId="4" fillId="34" borderId="0" xfId="0" applyFont="1" applyFill="1" applyAlignment="1">
      <alignment horizontal="center"/>
    </xf>
    <xf numFmtId="0" fontId="5" fillId="40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" fillId="41" borderId="0" xfId="0" applyFont="1" applyFill="1" applyAlignment="1">
      <alignment horizontal="left" vertical="center"/>
    </xf>
    <xf numFmtId="49" fontId="4" fillId="0" borderId="0" xfId="0" applyNumberFormat="1" applyFont="1" applyAlignment="1">
      <alignment horizontal="left"/>
    </xf>
    <xf numFmtId="0" fontId="5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4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5" fillId="40" borderId="0" xfId="0" applyFont="1" applyFill="1" applyAlignment="1">
      <alignment horizontal="left" vertical="center" wrapText="1"/>
    </xf>
    <xf numFmtId="0" fontId="5" fillId="40" borderId="0" xfId="0" applyFont="1" applyFill="1" applyAlignment="1">
      <alignment horizontal="left"/>
    </xf>
    <xf numFmtId="0" fontId="4" fillId="34" borderId="0" xfId="0" applyFont="1" applyFill="1" applyBorder="1" applyAlignment="1">
      <alignment horizontal="left"/>
    </xf>
    <xf numFmtId="0" fontId="1" fillId="36" borderId="0" xfId="0" applyFont="1" applyFill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33" borderId="0" xfId="0" applyFont="1" applyFill="1" applyBorder="1" applyAlignment="1">
      <alignment horizontal="left" wrapText="1"/>
    </xf>
    <xf numFmtId="0" fontId="10" fillId="38" borderId="0" xfId="0" applyFont="1" applyFill="1" applyAlignment="1">
      <alignment horizontal="left" wrapText="1"/>
    </xf>
    <xf numFmtId="0" fontId="0" fillId="38" borderId="0" xfId="0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5" fillId="33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5" fillId="33" borderId="0" xfId="0" applyFont="1" applyFill="1" applyAlignment="1">
      <alignment horizontal="left" vertical="center" wrapText="1"/>
    </xf>
    <xf numFmtId="4" fontId="4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37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9525</xdr:rowOff>
    </xdr:from>
    <xdr:to>
      <xdr:col>1</xdr:col>
      <xdr:colOff>323850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525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3"/>
  <sheetViews>
    <sheetView tabSelected="1" zoomScalePageLayoutView="0" workbookViewId="0" topLeftCell="A1">
      <selection activeCell="A10" sqref="A10:L11"/>
    </sheetView>
  </sheetViews>
  <sheetFormatPr defaultColWidth="9.140625" defaultRowHeight="12.75"/>
  <cols>
    <col min="1" max="1" width="9.140625" style="0" customWidth="1"/>
    <col min="8" max="8" width="21.00390625" style="0" customWidth="1"/>
    <col min="9" max="9" width="1.421875" style="0" hidden="1" customWidth="1"/>
    <col min="10" max="10" width="20.140625" style="0" customWidth="1"/>
    <col min="11" max="11" width="21.57421875" style="0" bestFit="1" customWidth="1"/>
    <col min="12" max="12" width="18.7109375" style="0" customWidth="1"/>
  </cols>
  <sheetData>
    <row r="1" ht="51" customHeight="1"/>
    <row r="2" spans="1:10" ht="12.75">
      <c r="A2" s="36" t="s">
        <v>98</v>
      </c>
      <c r="B2" s="36"/>
      <c r="C2" s="1"/>
      <c r="D2" s="3"/>
      <c r="E2" s="3"/>
      <c r="F2" s="3"/>
      <c r="G2" s="3"/>
      <c r="H2" s="3"/>
      <c r="I2" s="3"/>
      <c r="J2" s="3"/>
    </row>
    <row r="3" spans="1:10" ht="12.75">
      <c r="A3" s="36" t="s">
        <v>99</v>
      </c>
      <c r="B3" s="36"/>
      <c r="C3" s="1"/>
      <c r="D3" s="3"/>
      <c r="E3" s="3"/>
      <c r="F3" s="3"/>
      <c r="G3" s="3"/>
      <c r="H3" s="3"/>
      <c r="I3" s="3"/>
      <c r="J3" s="3"/>
    </row>
    <row r="4" spans="1:10" ht="12.75">
      <c r="A4" s="36" t="s">
        <v>100</v>
      </c>
      <c r="B4" s="36"/>
      <c r="C4" s="1"/>
      <c r="D4" s="3"/>
      <c r="E4" s="3"/>
      <c r="F4" s="3"/>
      <c r="G4" s="3"/>
      <c r="H4" s="3"/>
      <c r="I4" s="3"/>
      <c r="J4" s="3"/>
    </row>
    <row r="5" spans="1:10" ht="12.75">
      <c r="A5" s="36" t="s">
        <v>109</v>
      </c>
      <c r="B5" s="36"/>
      <c r="C5" s="1"/>
      <c r="D5" s="3"/>
      <c r="E5" s="3"/>
      <c r="F5" s="3"/>
      <c r="G5" s="3"/>
      <c r="H5" s="3"/>
      <c r="I5" s="3"/>
      <c r="J5" s="3"/>
    </row>
    <row r="6" spans="1:10" ht="12.75">
      <c r="A6" s="209" t="s">
        <v>272</v>
      </c>
      <c r="B6" s="209"/>
      <c r="C6" s="209"/>
      <c r="D6" s="209"/>
      <c r="E6" s="209"/>
      <c r="F6" s="209"/>
      <c r="G6" s="209"/>
      <c r="H6" s="209"/>
      <c r="I6" s="209"/>
      <c r="J6" s="209"/>
    </row>
    <row r="7" spans="1:10" ht="12.75">
      <c r="A7" s="209" t="s">
        <v>273</v>
      </c>
      <c r="B7" s="209"/>
      <c r="C7" s="209"/>
      <c r="D7" s="209"/>
      <c r="E7" s="209"/>
      <c r="F7" s="209"/>
      <c r="G7" s="209"/>
      <c r="H7" s="209"/>
      <c r="I7" s="209"/>
      <c r="J7" s="209"/>
    </row>
    <row r="8" spans="1:10" ht="12.75">
      <c r="A8" s="209" t="s">
        <v>274</v>
      </c>
      <c r="B8" s="209"/>
      <c r="C8" s="209"/>
      <c r="D8" s="209"/>
      <c r="E8" s="209"/>
      <c r="F8" s="209"/>
      <c r="G8" s="209"/>
      <c r="H8" s="209"/>
      <c r="I8" s="209"/>
      <c r="J8" s="209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4" ht="12.75" customHeight="1">
      <c r="A10" s="197" t="s">
        <v>275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68"/>
      <c r="N10" s="68"/>
    </row>
    <row r="11" spans="1:14" ht="12.75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68"/>
      <c r="N11" s="68"/>
    </row>
    <row r="12" spans="1:10" ht="12.75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2" ht="17.25">
      <c r="A13" s="198" t="s">
        <v>270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</row>
    <row r="14" spans="1:12" ht="15">
      <c r="A14" s="199" t="s">
        <v>248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</row>
    <row r="15" spans="1:12" ht="15">
      <c r="A15" s="199" t="s">
        <v>249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</row>
    <row r="16" spans="1:10" ht="12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36" t="s">
        <v>101</v>
      </c>
      <c r="B17" s="36"/>
      <c r="C17" s="1"/>
      <c r="D17" s="1"/>
      <c r="E17" s="1"/>
      <c r="F17" s="1"/>
      <c r="G17" s="1"/>
      <c r="H17" s="1"/>
      <c r="I17" s="1"/>
      <c r="J17" s="1"/>
    </row>
    <row r="18" spans="1:12" ht="12.75">
      <c r="A18" s="188" t="s">
        <v>102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</row>
    <row r="19" spans="1:10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hidden="1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spans="1:14" ht="12.75" customHeight="1">
      <c r="A21" s="203" t="s">
        <v>245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46"/>
      <c r="N21" s="46"/>
    </row>
    <row r="22" spans="1:14" ht="12.75" customHeight="1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64"/>
      <c r="N22" s="64"/>
    </row>
    <row r="23" spans="1:10" ht="12.75" customHeight="1">
      <c r="A23" s="203"/>
      <c r="B23" s="206"/>
      <c r="C23" s="206"/>
      <c r="D23" s="206"/>
      <c r="E23" s="206"/>
      <c r="F23" s="206"/>
      <c r="G23" s="206"/>
      <c r="H23" s="206"/>
      <c r="I23" s="206"/>
      <c r="J23" s="206"/>
    </row>
    <row r="24" spans="1:12" ht="12.75">
      <c r="A24" s="186" t="s">
        <v>185</v>
      </c>
      <c r="B24" s="187"/>
      <c r="C24" s="187"/>
      <c r="D24" s="187"/>
      <c r="E24" s="187"/>
      <c r="F24" s="187"/>
      <c r="G24" s="187"/>
      <c r="H24" s="187"/>
      <c r="I24" s="54"/>
      <c r="J24" s="61" t="s">
        <v>243</v>
      </c>
      <c r="K24" s="61" t="s">
        <v>213</v>
      </c>
      <c r="L24" s="61" t="s">
        <v>244</v>
      </c>
    </row>
    <row r="25" spans="1:10" ht="12.75">
      <c r="A25" s="188"/>
      <c r="B25" s="188"/>
      <c r="C25" s="188"/>
      <c r="D25" s="188"/>
      <c r="E25" s="188"/>
      <c r="F25" s="188"/>
      <c r="G25" s="188"/>
      <c r="H25" s="188"/>
      <c r="I25" s="188"/>
      <c r="J25" s="188"/>
    </row>
    <row r="26" spans="1:12" ht="12.75">
      <c r="A26" s="189" t="s">
        <v>103</v>
      </c>
      <c r="B26" s="190"/>
      <c r="C26" s="190"/>
      <c r="D26" s="190"/>
      <c r="E26" s="190"/>
      <c r="F26" s="190"/>
      <c r="G26" s="190"/>
      <c r="H26" s="191"/>
      <c r="I26" s="48"/>
      <c r="J26" s="49">
        <f>'Opći i posebni dio'!K8</f>
        <v>8653010</v>
      </c>
      <c r="K26" s="49">
        <f>'Opći i posebni dio'!L8</f>
        <v>9133010</v>
      </c>
      <c r="L26" s="49">
        <f>'Opći i posebni dio'!M8</f>
        <v>8723010</v>
      </c>
    </row>
    <row r="27" spans="1:12" ht="12.75">
      <c r="A27" s="192" t="s">
        <v>104</v>
      </c>
      <c r="B27" s="193"/>
      <c r="C27" s="193"/>
      <c r="D27" s="193"/>
      <c r="E27" s="193"/>
      <c r="F27" s="193"/>
      <c r="G27" s="193"/>
      <c r="H27" s="194"/>
      <c r="I27" s="50"/>
      <c r="J27" s="51">
        <f>J26</f>
        <v>8653010</v>
      </c>
      <c r="K27" s="70">
        <f>K26</f>
        <v>9133010</v>
      </c>
      <c r="L27" s="70">
        <f>L26</f>
        <v>8723010</v>
      </c>
    </row>
    <row r="28" spans="1:12" ht="12.75">
      <c r="A28" s="210"/>
      <c r="B28" s="210"/>
      <c r="C28" s="210"/>
      <c r="D28" s="210"/>
      <c r="E28" s="210"/>
      <c r="F28" s="210"/>
      <c r="G28" s="210"/>
      <c r="H28" s="210"/>
      <c r="I28" s="52"/>
      <c r="J28" s="53"/>
      <c r="K28" s="71"/>
      <c r="L28" s="69"/>
    </row>
    <row r="29" spans="1:12" ht="12.75">
      <c r="A29" s="189" t="s">
        <v>105</v>
      </c>
      <c r="B29" s="190"/>
      <c r="C29" s="190"/>
      <c r="D29" s="190"/>
      <c r="E29" s="190"/>
      <c r="F29" s="190"/>
      <c r="G29" s="190"/>
      <c r="H29" s="191"/>
      <c r="I29" s="52"/>
      <c r="J29" s="53">
        <f>'Opći i posebni dio'!K47</f>
        <v>5353010</v>
      </c>
      <c r="K29" s="53">
        <f>'Opći i posebni dio'!L47</f>
        <v>5278010</v>
      </c>
      <c r="L29" s="53">
        <f>'Opći i posebni dio'!M47</f>
        <v>5378010</v>
      </c>
    </row>
    <row r="30" spans="1:12" ht="12.75">
      <c r="A30" s="189" t="s">
        <v>110</v>
      </c>
      <c r="B30" s="190"/>
      <c r="C30" s="190"/>
      <c r="D30" s="190"/>
      <c r="E30" s="190"/>
      <c r="F30" s="190"/>
      <c r="G30" s="190"/>
      <c r="H30" s="191"/>
      <c r="I30" s="52"/>
      <c r="J30" s="53">
        <f>'Opći i posebni dio'!K88</f>
        <v>2915000</v>
      </c>
      <c r="K30" s="53">
        <f>'Opći i posebni dio'!L88</f>
        <v>3655000</v>
      </c>
      <c r="L30" s="53">
        <f>'Opći i posebni dio'!M88</f>
        <v>3145000</v>
      </c>
    </row>
    <row r="31" spans="1:12" ht="12.75">
      <c r="A31" s="192" t="s">
        <v>106</v>
      </c>
      <c r="B31" s="193"/>
      <c r="C31" s="193"/>
      <c r="D31" s="193"/>
      <c r="E31" s="193"/>
      <c r="F31" s="193"/>
      <c r="G31" s="193"/>
      <c r="H31" s="194"/>
      <c r="I31" s="50"/>
      <c r="J31" s="51">
        <f>SUM(J29+J30)</f>
        <v>8268010</v>
      </c>
      <c r="K31" s="70">
        <f>SUM(K29+K30)</f>
        <v>8933010</v>
      </c>
      <c r="L31" s="70">
        <f>SUM(L29+L30)</f>
        <v>8523010</v>
      </c>
    </row>
    <row r="32" spans="1:12" ht="12.75">
      <c r="A32" s="210"/>
      <c r="B32" s="210"/>
      <c r="C32" s="210"/>
      <c r="D32" s="210"/>
      <c r="E32" s="210"/>
      <c r="F32" s="210"/>
      <c r="G32" s="210"/>
      <c r="H32" s="210"/>
      <c r="I32" s="52"/>
      <c r="J32" s="53"/>
      <c r="K32" s="71"/>
      <c r="L32" s="69"/>
    </row>
    <row r="33" spans="1:12" ht="12.75">
      <c r="A33" s="211" t="s">
        <v>107</v>
      </c>
      <c r="B33" s="212"/>
      <c r="C33" s="212"/>
      <c r="D33" s="212"/>
      <c r="E33" s="212"/>
      <c r="F33" s="212"/>
      <c r="G33" s="212"/>
      <c r="H33" s="213"/>
      <c r="I33" s="50"/>
      <c r="J33" s="51">
        <f>SUM(J27-J31)</f>
        <v>385000</v>
      </c>
      <c r="K33" s="51">
        <f>SUM(K27-K31)</f>
        <v>200000</v>
      </c>
      <c r="L33" s="51">
        <f>SUM(L27-L31)</f>
        <v>200000</v>
      </c>
    </row>
    <row r="34" spans="1:10" ht="12.75">
      <c r="A34" s="188"/>
      <c r="B34" s="188"/>
      <c r="C34" s="188"/>
      <c r="D34" s="188"/>
      <c r="E34" s="188"/>
      <c r="F34" s="188"/>
      <c r="G34" s="188"/>
      <c r="H34" s="188"/>
      <c r="I34" s="1"/>
      <c r="J34" s="1"/>
    </row>
    <row r="35" spans="1:12" ht="12.75">
      <c r="A35" s="186" t="s">
        <v>215</v>
      </c>
      <c r="B35" s="187"/>
      <c r="C35" s="187"/>
      <c r="D35" s="187"/>
      <c r="E35" s="187"/>
      <c r="F35" s="187"/>
      <c r="G35" s="187"/>
      <c r="H35" s="187"/>
      <c r="I35" s="54"/>
      <c r="J35" s="61"/>
      <c r="K35" s="61"/>
      <c r="L35" s="61"/>
    </row>
    <row r="36" spans="1:10" ht="12.75">
      <c r="A36" s="188"/>
      <c r="B36" s="188"/>
      <c r="C36" s="188"/>
      <c r="D36" s="188"/>
      <c r="E36" s="188"/>
      <c r="F36" s="188"/>
      <c r="G36" s="188"/>
      <c r="H36" s="188"/>
      <c r="I36" s="188"/>
      <c r="J36" s="188"/>
    </row>
    <row r="37" spans="1:12" ht="12.75">
      <c r="A37" s="189" t="s">
        <v>216</v>
      </c>
      <c r="B37" s="190"/>
      <c r="C37" s="190"/>
      <c r="D37" s="190"/>
      <c r="E37" s="190"/>
      <c r="F37" s="190"/>
      <c r="G37" s="190"/>
      <c r="H37" s="191"/>
      <c r="I37" s="48"/>
      <c r="J37" s="49">
        <f>'Opći i posebni dio'!K105</f>
        <v>485000</v>
      </c>
      <c r="K37" s="49">
        <f>'Opći i posebni dio'!L105</f>
        <v>200000</v>
      </c>
      <c r="L37" s="49">
        <f>'Opći i posebni dio'!M105</f>
        <v>200000</v>
      </c>
    </row>
    <row r="38" spans="1:12" ht="12.75">
      <c r="A38" s="192"/>
      <c r="B38" s="193"/>
      <c r="C38" s="193"/>
      <c r="D38" s="193"/>
      <c r="E38" s="193"/>
      <c r="F38" s="193"/>
      <c r="G38" s="193"/>
      <c r="H38" s="194"/>
      <c r="I38" s="50"/>
      <c r="J38" s="51"/>
      <c r="K38" s="70"/>
      <c r="L38" s="70"/>
    </row>
    <row r="39" spans="1:12" ht="12.75">
      <c r="A39" s="195" t="s">
        <v>217</v>
      </c>
      <c r="B39" s="195"/>
      <c r="C39" s="195"/>
      <c r="D39" s="195"/>
      <c r="E39" s="195"/>
      <c r="F39" s="195"/>
      <c r="G39" s="195"/>
      <c r="H39" s="195"/>
      <c r="I39" s="52"/>
      <c r="J39" s="70">
        <f>-J37</f>
        <v>-485000</v>
      </c>
      <c r="K39" s="70">
        <f>-K37</f>
        <v>-200000</v>
      </c>
      <c r="L39" s="70">
        <f>-L37</f>
        <v>-200000</v>
      </c>
    </row>
    <row r="40" spans="1:10" ht="12.75">
      <c r="A40" s="40"/>
      <c r="B40" s="40"/>
      <c r="C40" s="40"/>
      <c r="D40" s="40"/>
      <c r="E40" s="40"/>
      <c r="F40" s="40"/>
      <c r="G40" s="40"/>
      <c r="H40" s="40"/>
      <c r="I40" s="40"/>
      <c r="J40" s="42"/>
    </row>
    <row r="41" spans="1:12" ht="12.75">
      <c r="A41" s="200" t="s">
        <v>214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41"/>
    </row>
    <row r="43" spans="1:12" ht="12.75">
      <c r="A43" s="207" t="s">
        <v>198</v>
      </c>
      <c r="B43" s="207"/>
      <c r="C43" s="207"/>
      <c r="D43" s="207"/>
      <c r="E43" s="207"/>
      <c r="F43" s="207"/>
      <c r="G43" s="207"/>
      <c r="H43" s="207"/>
      <c r="I43" s="58"/>
      <c r="J43" s="59">
        <f>'Opći i posebni dio'!K116</f>
        <v>100000</v>
      </c>
      <c r="K43" s="59">
        <f>'Opći i posebni dio'!L116</f>
        <v>0</v>
      </c>
      <c r="L43" s="59">
        <f>'Opći i posebni dio'!M116</f>
        <v>0</v>
      </c>
    </row>
    <row r="44" spans="1:12" ht="12.75">
      <c r="A44" s="208" t="s">
        <v>201</v>
      </c>
      <c r="B44" s="208"/>
      <c r="C44" s="208"/>
      <c r="D44" s="208"/>
      <c r="E44" s="208"/>
      <c r="F44" s="208"/>
      <c r="G44" s="208"/>
      <c r="H44" s="208"/>
      <c r="I44" s="48"/>
      <c r="J44" s="57">
        <f>J43</f>
        <v>100000</v>
      </c>
      <c r="K44" s="70">
        <f>K43</f>
        <v>0</v>
      </c>
      <c r="L44" s="70">
        <f>L43</f>
        <v>0</v>
      </c>
    </row>
    <row r="45" spans="1:10" ht="12.75">
      <c r="A45" s="43"/>
      <c r="B45" s="43"/>
      <c r="C45" s="43"/>
      <c r="D45" s="43"/>
      <c r="E45" s="43"/>
      <c r="F45" s="43"/>
      <c r="G45" s="44"/>
      <c r="H45" s="44"/>
      <c r="I45" s="44"/>
      <c r="J45" s="45"/>
    </row>
    <row r="46" spans="1:12" ht="12.75">
      <c r="A46" s="204" t="s">
        <v>227</v>
      </c>
      <c r="B46" s="204"/>
      <c r="C46" s="204"/>
      <c r="D46" s="204"/>
      <c r="E46" s="204"/>
      <c r="F46" s="204"/>
      <c r="G46" s="204"/>
      <c r="H46" s="205"/>
      <c r="I46" s="50"/>
      <c r="J46" s="51">
        <f>SUM(J33++J39+J44)</f>
        <v>0</v>
      </c>
      <c r="K46" s="51">
        <f>SUM(K33++K39+K44)</f>
        <v>0</v>
      </c>
      <c r="L46" s="51">
        <f>SUM(L33++L39+L44)</f>
        <v>0</v>
      </c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2" ht="12.75">
      <c r="A49" s="202" t="s">
        <v>115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</row>
    <row r="50" spans="1:10" ht="8.25" customHeight="1">
      <c r="A50" s="196"/>
      <c r="B50" s="196"/>
      <c r="C50" s="196"/>
      <c r="D50" s="196"/>
      <c r="E50" s="196"/>
      <c r="F50" s="196"/>
      <c r="G50" s="196"/>
      <c r="H50" s="196"/>
      <c r="I50" s="196"/>
      <c r="J50" s="196"/>
    </row>
    <row r="51" spans="1:12" ht="12.75" customHeight="1">
      <c r="A51" s="197" t="s">
        <v>250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</row>
    <row r="52" spans="1:10" ht="12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</row>
    <row r="53" spans="1:10" ht="12.75">
      <c r="A53" s="62"/>
      <c r="B53" s="62"/>
      <c r="C53" s="62"/>
      <c r="D53" s="62"/>
      <c r="E53" s="62"/>
      <c r="F53" s="62"/>
      <c r="G53" s="62"/>
      <c r="H53" s="62"/>
      <c r="I53" s="62"/>
      <c r="J53" s="62"/>
    </row>
  </sheetData>
  <sheetProtection/>
  <mergeCells count="33">
    <mergeCell ref="A28:H28"/>
    <mergeCell ref="A27:H27"/>
    <mergeCell ref="A10:L11"/>
    <mergeCell ref="A32:H32"/>
    <mergeCell ref="A34:H34"/>
    <mergeCell ref="A29:H29"/>
    <mergeCell ref="A33:H33"/>
    <mergeCell ref="A6:J6"/>
    <mergeCell ref="A7:J7"/>
    <mergeCell ref="A8:J8"/>
    <mergeCell ref="A24:H24"/>
    <mergeCell ref="A31:H31"/>
    <mergeCell ref="A26:H26"/>
    <mergeCell ref="A30:H30"/>
    <mergeCell ref="A15:L15"/>
    <mergeCell ref="A18:L18"/>
    <mergeCell ref="A25:J25"/>
    <mergeCell ref="A51:L51"/>
    <mergeCell ref="A13:L13"/>
    <mergeCell ref="A14:L14"/>
    <mergeCell ref="A41:L41"/>
    <mergeCell ref="A49:L49"/>
    <mergeCell ref="A21:L22"/>
    <mergeCell ref="A46:H46"/>
    <mergeCell ref="A23:J23"/>
    <mergeCell ref="A43:H43"/>
    <mergeCell ref="A44:H44"/>
    <mergeCell ref="A35:H35"/>
    <mergeCell ref="A36:J36"/>
    <mergeCell ref="A37:H37"/>
    <mergeCell ref="A38:H38"/>
    <mergeCell ref="A39:H39"/>
    <mergeCell ref="A50:J5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62"/>
  <sheetViews>
    <sheetView zoomScalePageLayoutView="0" workbookViewId="0" topLeftCell="A376">
      <selection activeCell="L389" sqref="L389"/>
    </sheetView>
  </sheetViews>
  <sheetFormatPr defaultColWidth="9.140625" defaultRowHeight="12.75" customHeight="1"/>
  <cols>
    <col min="1" max="1" width="4.421875" style="1" customWidth="1"/>
    <col min="2" max="2" width="4.28125" style="1" customWidth="1"/>
    <col min="3" max="3" width="6.28125" style="1" customWidth="1"/>
    <col min="4" max="4" width="8.00390625" style="185" customWidth="1"/>
    <col min="5" max="9" width="11.7109375" style="1" customWidth="1"/>
    <col min="10" max="10" width="7.140625" style="1" customWidth="1"/>
    <col min="11" max="11" width="18.57421875" style="1" customWidth="1"/>
    <col min="12" max="12" width="18.57421875" style="1" bestFit="1" customWidth="1"/>
    <col min="13" max="13" width="18.57421875" style="1" customWidth="1"/>
    <col min="14" max="14" width="9.140625" style="1" customWidth="1"/>
    <col min="15" max="16" width="9.8515625" style="1" bestFit="1" customWidth="1"/>
    <col min="17" max="19" width="11.7109375" style="1" bestFit="1" customWidth="1"/>
    <col min="20" max="20" width="13.421875" style="1" customWidth="1"/>
    <col min="21" max="21" width="11.7109375" style="1" bestFit="1" customWidth="1"/>
    <col min="22" max="16384" width="9.140625" style="1" customWidth="1"/>
  </cols>
  <sheetData>
    <row r="1" spans="1:51" ht="12.75" customHeight="1">
      <c r="A1" s="76"/>
      <c r="B1" s="76"/>
      <c r="C1" s="76"/>
      <c r="D1" s="161"/>
      <c r="E1" s="76"/>
      <c r="F1" s="76"/>
      <c r="G1" s="76"/>
      <c r="H1" s="76"/>
      <c r="I1" s="76"/>
      <c r="J1" s="76"/>
      <c r="K1" s="76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</row>
    <row r="2" spans="1:51" ht="12.75" customHeight="1">
      <c r="A2" s="226" t="s">
        <v>108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</row>
    <row r="3" spans="1:51" ht="12.75" customHeight="1">
      <c r="A3" s="78"/>
      <c r="B3" s="78"/>
      <c r="C3" s="78"/>
      <c r="D3" s="162"/>
      <c r="E3" s="78"/>
      <c r="F3" s="78"/>
      <c r="G3" s="78"/>
      <c r="H3" s="78"/>
      <c r="I3" s="78"/>
      <c r="J3" s="79"/>
      <c r="K3" s="79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</row>
    <row r="4" spans="1:51" ht="12.75" customHeight="1">
      <c r="A4" s="80" t="s">
        <v>28</v>
      </c>
      <c r="B4" s="80"/>
      <c r="C4" s="80"/>
      <c r="D4" s="163"/>
      <c r="E4" s="80" t="s">
        <v>89</v>
      </c>
      <c r="F4" s="80"/>
      <c r="G4" s="80"/>
      <c r="H4" s="80"/>
      <c r="I4" s="80"/>
      <c r="J4" s="81"/>
      <c r="K4" s="82" t="s">
        <v>243</v>
      </c>
      <c r="L4" s="82" t="s">
        <v>213</v>
      </c>
      <c r="M4" s="82" t="s">
        <v>244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</row>
    <row r="5" spans="1:51" ht="12.75" customHeight="1">
      <c r="A5" s="83"/>
      <c r="B5" s="83"/>
      <c r="C5" s="83"/>
      <c r="D5" s="164"/>
      <c r="E5" s="83"/>
      <c r="F5" s="83"/>
      <c r="G5" s="83"/>
      <c r="H5" s="83"/>
      <c r="I5" s="83"/>
      <c r="J5" s="84"/>
      <c r="K5" s="85"/>
      <c r="L5" s="76"/>
      <c r="M5" s="76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</row>
    <row r="6" spans="1:51" ht="12.75" customHeight="1">
      <c r="A6" s="86"/>
      <c r="B6" s="86"/>
      <c r="C6" s="221" t="s">
        <v>240</v>
      </c>
      <c r="D6" s="221"/>
      <c r="E6" s="221"/>
      <c r="F6" s="221"/>
      <c r="G6" s="221"/>
      <c r="H6" s="221"/>
      <c r="I6" s="221"/>
      <c r="J6" s="40"/>
      <c r="K6" s="87">
        <f>K8</f>
        <v>8653010</v>
      </c>
      <c r="L6" s="87">
        <f>L8</f>
        <v>9133010</v>
      </c>
      <c r="M6" s="87">
        <f>M8</f>
        <v>8723010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</row>
    <row r="7" spans="1:51" ht="12.75" customHeight="1">
      <c r="A7" s="83"/>
      <c r="B7" s="83"/>
      <c r="C7" s="83"/>
      <c r="D7" s="164"/>
      <c r="E7" s="83"/>
      <c r="F7" s="83"/>
      <c r="G7" s="83"/>
      <c r="H7" s="83"/>
      <c r="I7" s="83"/>
      <c r="J7" s="84"/>
      <c r="K7" s="85"/>
      <c r="L7" s="65"/>
      <c r="M7" s="66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</row>
    <row r="8" spans="1:51" ht="12.75" customHeight="1">
      <c r="A8" s="88">
        <v>6</v>
      </c>
      <c r="B8" s="34"/>
      <c r="C8" s="34"/>
      <c r="D8" s="165"/>
      <c r="E8" s="229" t="s">
        <v>95</v>
      </c>
      <c r="F8" s="229"/>
      <c r="G8" s="229"/>
      <c r="H8" s="229"/>
      <c r="I8" s="229"/>
      <c r="J8" s="229"/>
      <c r="K8" s="89">
        <f>SUM(K10+K16+K22+K27+K34+K39)</f>
        <v>8653010</v>
      </c>
      <c r="L8" s="89">
        <f>SUM(L10+L16+L22+L27+L34+L39)</f>
        <v>9133010</v>
      </c>
      <c r="M8" s="89">
        <f>SUM(M10+M16+M22+M27+M34+M39)</f>
        <v>8723010</v>
      </c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</row>
    <row r="9" spans="1:51" ht="12.75" customHeight="1">
      <c r="A9" s="78"/>
      <c r="B9" s="78"/>
      <c r="C9" s="90"/>
      <c r="D9" s="166"/>
      <c r="E9" s="78"/>
      <c r="F9" s="78"/>
      <c r="G9" s="78"/>
      <c r="H9" s="78"/>
      <c r="I9" s="78"/>
      <c r="J9" s="79"/>
      <c r="K9" s="91"/>
      <c r="L9" s="65"/>
      <c r="M9" s="66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</row>
    <row r="10" spans="1:51" ht="12.75" customHeight="1">
      <c r="A10" s="92">
        <v>61</v>
      </c>
      <c r="B10" s="93"/>
      <c r="C10" s="93"/>
      <c r="D10" s="167"/>
      <c r="E10" s="255" t="s">
        <v>96</v>
      </c>
      <c r="F10" s="255"/>
      <c r="G10" s="255"/>
      <c r="H10" s="255"/>
      <c r="I10" s="255"/>
      <c r="J10" s="255"/>
      <c r="K10" s="94">
        <f>SUM(K12+K13+K14)</f>
        <v>2747000</v>
      </c>
      <c r="L10" s="94">
        <v>2820000</v>
      </c>
      <c r="M10" s="94">
        <v>2900000</v>
      </c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</row>
    <row r="11" spans="1:51" s="76" customFormat="1" ht="12.75" customHeight="1">
      <c r="A11" s="95"/>
      <c r="B11" s="96"/>
      <c r="C11" s="96"/>
      <c r="D11" s="168"/>
      <c r="E11" s="97"/>
      <c r="F11" s="97"/>
      <c r="G11" s="97"/>
      <c r="H11" s="97"/>
      <c r="I11" s="97"/>
      <c r="J11" s="97"/>
      <c r="K11" s="16"/>
      <c r="L11" s="65"/>
      <c r="M11" s="66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</row>
    <row r="12" spans="1:51" ht="12.75" customHeight="1">
      <c r="A12" s="98"/>
      <c r="B12" s="98">
        <v>611</v>
      </c>
      <c r="C12" s="98"/>
      <c r="D12" s="169"/>
      <c r="E12" s="256" t="s">
        <v>0</v>
      </c>
      <c r="F12" s="256"/>
      <c r="G12" s="256"/>
      <c r="H12" s="256"/>
      <c r="I12" s="256"/>
      <c r="J12" s="256"/>
      <c r="K12" s="155">
        <v>2650000</v>
      </c>
      <c r="L12" s="155"/>
      <c r="M12" s="155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</row>
    <row r="13" spans="1:51" ht="12.75" customHeight="1">
      <c r="A13" s="78"/>
      <c r="B13" s="78">
        <v>613</v>
      </c>
      <c r="C13" s="78"/>
      <c r="D13" s="162"/>
      <c r="E13" s="227" t="s">
        <v>35</v>
      </c>
      <c r="F13" s="227"/>
      <c r="G13" s="227"/>
      <c r="H13" s="227"/>
      <c r="I13" s="227"/>
      <c r="J13" s="227"/>
      <c r="K13" s="15">
        <v>66000</v>
      </c>
      <c r="L13" s="15"/>
      <c r="M13" s="15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</row>
    <row r="14" spans="1:51" ht="12.75" customHeight="1">
      <c r="A14" s="78"/>
      <c r="B14" s="78">
        <v>614</v>
      </c>
      <c r="C14" s="78"/>
      <c r="D14" s="162"/>
      <c r="E14" s="227" t="s">
        <v>1</v>
      </c>
      <c r="F14" s="227"/>
      <c r="G14" s="227"/>
      <c r="H14" s="227"/>
      <c r="I14" s="227"/>
      <c r="J14" s="227"/>
      <c r="K14" s="15">
        <v>31000</v>
      </c>
      <c r="L14" s="15"/>
      <c r="M14" s="15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</row>
    <row r="15" spans="1:51" ht="12.75" customHeight="1">
      <c r="A15" s="78"/>
      <c r="B15" s="78"/>
      <c r="C15" s="78"/>
      <c r="D15" s="162"/>
      <c r="E15" s="78"/>
      <c r="F15" s="78"/>
      <c r="G15" s="78"/>
      <c r="H15" s="78"/>
      <c r="I15" s="78"/>
      <c r="J15" s="79"/>
      <c r="K15" s="15"/>
      <c r="L15" s="65"/>
      <c r="M15" s="66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</row>
    <row r="16" spans="1:51" ht="12.75" customHeight="1">
      <c r="A16" s="99">
        <v>63</v>
      </c>
      <c r="B16" s="93"/>
      <c r="C16" s="93"/>
      <c r="D16" s="167"/>
      <c r="E16" s="231" t="s">
        <v>186</v>
      </c>
      <c r="F16" s="231"/>
      <c r="G16" s="231"/>
      <c r="H16" s="231"/>
      <c r="I16" s="231"/>
      <c r="J16" s="231"/>
      <c r="K16" s="100">
        <f>SUM(K18+K19+K20)</f>
        <v>3620000</v>
      </c>
      <c r="L16" s="100">
        <v>4000000</v>
      </c>
      <c r="M16" s="100">
        <v>3400000</v>
      </c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</row>
    <row r="17" spans="1:51" s="76" customFormat="1" ht="12.75" customHeight="1">
      <c r="A17" s="101"/>
      <c r="B17" s="96"/>
      <c r="C17" s="96"/>
      <c r="D17" s="168"/>
      <c r="E17" s="102"/>
      <c r="F17" s="102"/>
      <c r="G17" s="102"/>
      <c r="H17" s="102"/>
      <c r="I17" s="102"/>
      <c r="J17" s="102"/>
      <c r="K17" s="103"/>
      <c r="L17" s="65"/>
      <c r="M17" s="66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</row>
    <row r="18" spans="1:51" ht="12.75" customHeight="1">
      <c r="A18" s="78"/>
      <c r="B18" s="78">
        <v>633</v>
      </c>
      <c r="C18" s="78"/>
      <c r="D18" s="162"/>
      <c r="E18" s="227" t="s">
        <v>116</v>
      </c>
      <c r="F18" s="227"/>
      <c r="G18" s="227"/>
      <c r="H18" s="227"/>
      <c r="I18" s="227"/>
      <c r="J18" s="227"/>
      <c r="K18" s="38">
        <v>2685000</v>
      </c>
      <c r="L18" s="38"/>
      <c r="M18" s="38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</row>
    <row r="19" spans="1:51" ht="12.75" customHeight="1">
      <c r="A19" s="78"/>
      <c r="B19" s="78">
        <v>634</v>
      </c>
      <c r="C19" s="154"/>
      <c r="D19" s="162"/>
      <c r="E19" s="227" t="s">
        <v>125</v>
      </c>
      <c r="F19" s="227"/>
      <c r="G19" s="227"/>
      <c r="H19" s="227"/>
      <c r="I19" s="227"/>
      <c r="J19" s="227"/>
      <c r="K19" s="38">
        <v>585000</v>
      </c>
      <c r="L19" s="38"/>
      <c r="M19" s="38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</row>
    <row r="20" spans="1:51" ht="12.75" customHeight="1">
      <c r="A20" s="78"/>
      <c r="B20" s="78">
        <v>638</v>
      </c>
      <c r="C20" s="154"/>
      <c r="D20" s="162"/>
      <c r="E20" s="227" t="s">
        <v>204</v>
      </c>
      <c r="F20" s="209"/>
      <c r="G20" s="209"/>
      <c r="H20" s="209"/>
      <c r="I20" s="209"/>
      <c r="J20" s="209"/>
      <c r="K20" s="38">
        <v>350000</v>
      </c>
      <c r="L20" s="38"/>
      <c r="M20" s="38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</row>
    <row r="21" spans="1:51" ht="12.75" customHeight="1">
      <c r="A21" s="78"/>
      <c r="B21" s="78"/>
      <c r="C21" s="55"/>
      <c r="D21" s="162"/>
      <c r="E21" s="55"/>
      <c r="F21" s="55"/>
      <c r="G21" s="55"/>
      <c r="H21" s="55"/>
      <c r="I21" s="55"/>
      <c r="J21" s="55"/>
      <c r="K21" s="14"/>
      <c r="L21" s="76"/>
      <c r="M21" s="76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</row>
    <row r="22" spans="1:51" ht="12.75" customHeight="1">
      <c r="A22" s="92">
        <v>64</v>
      </c>
      <c r="B22" s="93"/>
      <c r="C22" s="93"/>
      <c r="D22" s="167"/>
      <c r="E22" s="255" t="s">
        <v>2</v>
      </c>
      <c r="F22" s="255"/>
      <c r="G22" s="255"/>
      <c r="H22" s="255"/>
      <c r="I22" s="255"/>
      <c r="J22" s="255"/>
      <c r="K22" s="104">
        <f>K24+K25</f>
        <v>610040</v>
      </c>
      <c r="L22" s="153">
        <v>600010</v>
      </c>
      <c r="M22" s="153">
        <v>650010</v>
      </c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</row>
    <row r="23" spans="1:51" s="76" customFormat="1" ht="12.75" customHeight="1">
      <c r="A23" s="95"/>
      <c r="B23" s="96"/>
      <c r="C23" s="96"/>
      <c r="D23" s="168"/>
      <c r="E23" s="97"/>
      <c r="F23" s="97"/>
      <c r="G23" s="97"/>
      <c r="H23" s="97"/>
      <c r="I23" s="97"/>
      <c r="J23" s="97"/>
      <c r="K23" s="105"/>
      <c r="L23" s="65"/>
      <c r="M23" s="66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</row>
    <row r="24" spans="1:51" ht="12.75" customHeight="1">
      <c r="A24" s="78"/>
      <c r="B24" s="78">
        <v>641</v>
      </c>
      <c r="C24" s="78"/>
      <c r="D24" s="162"/>
      <c r="E24" s="227" t="s">
        <v>3</v>
      </c>
      <c r="F24" s="227"/>
      <c r="G24" s="227"/>
      <c r="H24" s="227"/>
      <c r="I24" s="227"/>
      <c r="J24" s="227"/>
      <c r="K24" s="15">
        <v>30</v>
      </c>
      <c r="L24" s="15"/>
      <c r="M24" s="15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</row>
    <row r="25" spans="1:51" ht="12.75" customHeight="1">
      <c r="A25" s="78"/>
      <c r="B25" s="78">
        <v>642</v>
      </c>
      <c r="C25" s="55"/>
      <c r="D25" s="162"/>
      <c r="E25" s="227" t="s">
        <v>4</v>
      </c>
      <c r="F25" s="227"/>
      <c r="G25" s="227"/>
      <c r="H25" s="227"/>
      <c r="I25" s="227"/>
      <c r="J25" s="227"/>
      <c r="K25" s="15">
        <v>610010</v>
      </c>
      <c r="L25" s="15"/>
      <c r="M25" s="15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</row>
    <row r="26" spans="1:51" ht="12.75" customHeight="1">
      <c r="A26" s="78"/>
      <c r="B26" s="78"/>
      <c r="C26" s="78"/>
      <c r="D26" s="162"/>
      <c r="E26" s="78"/>
      <c r="F26" s="78"/>
      <c r="G26" s="78"/>
      <c r="H26" s="78"/>
      <c r="I26" s="78"/>
      <c r="J26" s="79"/>
      <c r="K26" s="15"/>
      <c r="L26" s="76"/>
      <c r="M26" s="76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</row>
    <row r="27" spans="1:51" ht="12.75" customHeight="1">
      <c r="A27" s="228">
        <v>65</v>
      </c>
      <c r="B27" s="93"/>
      <c r="C27" s="93"/>
      <c r="D27" s="167"/>
      <c r="E27" s="254" t="s">
        <v>130</v>
      </c>
      <c r="F27" s="254"/>
      <c r="G27" s="254"/>
      <c r="H27" s="254"/>
      <c r="I27" s="254"/>
      <c r="J27" s="254"/>
      <c r="K27" s="219">
        <f>K30+K31+K32</f>
        <v>1661000</v>
      </c>
      <c r="L27" s="219">
        <v>1700000</v>
      </c>
      <c r="M27" s="219">
        <v>1760000</v>
      </c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</row>
    <row r="28" spans="1:51" ht="12.75" customHeight="1">
      <c r="A28" s="228"/>
      <c r="B28" s="93"/>
      <c r="C28" s="93"/>
      <c r="D28" s="167"/>
      <c r="E28" s="254"/>
      <c r="F28" s="254"/>
      <c r="G28" s="254"/>
      <c r="H28" s="254"/>
      <c r="I28" s="254"/>
      <c r="J28" s="254"/>
      <c r="K28" s="219"/>
      <c r="L28" s="219"/>
      <c r="M28" s="219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</row>
    <row r="29" spans="1:51" s="76" customFormat="1" ht="12.75" customHeight="1">
      <c r="A29" s="101"/>
      <c r="B29" s="96"/>
      <c r="C29" s="96"/>
      <c r="D29" s="168"/>
      <c r="E29" s="106"/>
      <c r="F29" s="106"/>
      <c r="G29" s="106"/>
      <c r="H29" s="106"/>
      <c r="I29" s="106"/>
      <c r="J29" s="106"/>
      <c r="K29" s="107"/>
      <c r="L29" s="65"/>
      <c r="M29" s="66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</row>
    <row r="30" spans="1:51" ht="12.75" customHeight="1">
      <c r="A30" s="78"/>
      <c r="B30" s="78">
        <v>651</v>
      </c>
      <c r="C30" s="78"/>
      <c r="D30" s="162"/>
      <c r="E30" s="227" t="s">
        <v>36</v>
      </c>
      <c r="F30" s="227"/>
      <c r="G30" s="227"/>
      <c r="H30" s="227"/>
      <c r="I30" s="227"/>
      <c r="J30" s="227"/>
      <c r="K30" s="15">
        <v>1000</v>
      </c>
      <c r="L30" s="15"/>
      <c r="M30" s="15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</row>
    <row r="31" spans="1:51" ht="12.75" customHeight="1">
      <c r="A31" s="78"/>
      <c r="B31" s="78">
        <v>652</v>
      </c>
      <c r="C31" s="55"/>
      <c r="D31" s="162"/>
      <c r="E31" s="227" t="s">
        <v>5</v>
      </c>
      <c r="F31" s="227"/>
      <c r="G31" s="227"/>
      <c r="H31" s="227"/>
      <c r="I31" s="227"/>
      <c r="J31" s="227"/>
      <c r="K31" s="15">
        <v>1134000</v>
      </c>
      <c r="L31" s="15"/>
      <c r="M31" s="15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</row>
    <row r="32" spans="1:51" ht="12.75" customHeight="1">
      <c r="A32" s="78"/>
      <c r="B32" s="78">
        <v>653</v>
      </c>
      <c r="C32" s="55"/>
      <c r="D32" s="162"/>
      <c r="E32" s="227" t="s">
        <v>37</v>
      </c>
      <c r="F32" s="227"/>
      <c r="G32" s="227"/>
      <c r="H32" s="227"/>
      <c r="I32" s="227"/>
      <c r="J32" s="227"/>
      <c r="K32" s="15">
        <v>526000</v>
      </c>
      <c r="L32" s="15"/>
      <c r="M32" s="15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</row>
    <row r="33" spans="1:51" ht="12.75" customHeight="1">
      <c r="A33" s="230"/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76"/>
      <c r="M33" s="108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</row>
    <row r="34" spans="1:51" ht="12.75" customHeight="1">
      <c r="A34" s="228">
        <v>66</v>
      </c>
      <c r="B34" s="93"/>
      <c r="C34" s="93"/>
      <c r="D34" s="167"/>
      <c r="E34" s="254" t="s">
        <v>187</v>
      </c>
      <c r="F34" s="254"/>
      <c r="G34" s="254"/>
      <c r="H34" s="254"/>
      <c r="I34" s="254"/>
      <c r="J34" s="254"/>
      <c r="K34" s="219">
        <f>K37</f>
        <v>8000</v>
      </c>
      <c r="L34" s="219">
        <v>8000</v>
      </c>
      <c r="M34" s="219">
        <v>8000</v>
      </c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</row>
    <row r="35" spans="1:51" ht="12.75" customHeight="1">
      <c r="A35" s="228"/>
      <c r="B35" s="93"/>
      <c r="C35" s="93"/>
      <c r="D35" s="167"/>
      <c r="E35" s="254"/>
      <c r="F35" s="254"/>
      <c r="G35" s="254"/>
      <c r="H35" s="254"/>
      <c r="I35" s="254"/>
      <c r="J35" s="254"/>
      <c r="K35" s="219"/>
      <c r="L35" s="219"/>
      <c r="M35" s="219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</row>
    <row r="36" spans="1:51" s="76" customFormat="1" ht="12.75" customHeight="1">
      <c r="A36" s="101"/>
      <c r="B36" s="96"/>
      <c r="C36" s="96"/>
      <c r="D36" s="168"/>
      <c r="E36" s="106"/>
      <c r="F36" s="106"/>
      <c r="G36" s="106"/>
      <c r="H36" s="106"/>
      <c r="I36" s="106"/>
      <c r="J36" s="106"/>
      <c r="K36" s="107"/>
      <c r="L36" s="65"/>
      <c r="M36" s="66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</row>
    <row r="37" spans="1:51" ht="12.75" customHeight="1">
      <c r="A37" s="78"/>
      <c r="B37" s="78">
        <v>663</v>
      </c>
      <c r="C37" s="78"/>
      <c r="D37" s="162"/>
      <c r="E37" s="227" t="s">
        <v>85</v>
      </c>
      <c r="F37" s="227"/>
      <c r="G37" s="227"/>
      <c r="H37" s="227"/>
      <c r="I37" s="227"/>
      <c r="J37" s="227"/>
      <c r="K37" s="15">
        <v>8000</v>
      </c>
      <c r="L37" s="15"/>
      <c r="M37" s="15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</row>
    <row r="38" spans="1:51" ht="12.75" customHeight="1">
      <c r="A38" s="78"/>
      <c r="B38" s="78"/>
      <c r="C38" s="78"/>
      <c r="D38" s="162"/>
      <c r="E38" s="78"/>
      <c r="F38" s="78"/>
      <c r="G38" s="78"/>
      <c r="H38" s="78"/>
      <c r="I38" s="78"/>
      <c r="J38" s="79"/>
      <c r="K38" s="15"/>
      <c r="L38" s="65"/>
      <c r="M38" s="66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</row>
    <row r="39" spans="1:51" ht="12.75" customHeight="1">
      <c r="A39" s="92">
        <v>68</v>
      </c>
      <c r="B39" s="93"/>
      <c r="C39" s="93"/>
      <c r="D39" s="167"/>
      <c r="E39" s="255" t="s">
        <v>87</v>
      </c>
      <c r="F39" s="255"/>
      <c r="G39" s="255"/>
      <c r="H39" s="255"/>
      <c r="I39" s="255"/>
      <c r="J39" s="255"/>
      <c r="K39" s="104">
        <f>K41</f>
        <v>6970</v>
      </c>
      <c r="L39" s="104">
        <v>5000</v>
      </c>
      <c r="M39" s="104">
        <v>5000</v>
      </c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</row>
    <row r="40" spans="1:51" s="76" customFormat="1" ht="12.75" customHeight="1">
      <c r="A40" s="95"/>
      <c r="B40" s="96"/>
      <c r="C40" s="96"/>
      <c r="D40" s="168"/>
      <c r="E40" s="97"/>
      <c r="F40" s="97"/>
      <c r="G40" s="97"/>
      <c r="H40" s="97"/>
      <c r="I40" s="97"/>
      <c r="J40" s="97"/>
      <c r="K40" s="105"/>
      <c r="L40" s="65"/>
      <c r="M40" s="66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</row>
    <row r="41" spans="1:51" ht="12.75" customHeight="1">
      <c r="A41" s="78"/>
      <c r="B41" s="78">
        <v>683</v>
      </c>
      <c r="C41" s="78"/>
      <c r="D41" s="162"/>
      <c r="E41" s="227" t="s">
        <v>86</v>
      </c>
      <c r="F41" s="227"/>
      <c r="G41" s="227"/>
      <c r="H41" s="227"/>
      <c r="I41" s="227"/>
      <c r="J41" s="227"/>
      <c r="K41" s="15">
        <v>6970</v>
      </c>
      <c r="L41" s="15"/>
      <c r="M41" s="15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</row>
    <row r="42" spans="1:51" ht="12.75" customHeight="1">
      <c r="A42" s="78"/>
      <c r="B42" s="78"/>
      <c r="C42" s="78"/>
      <c r="D42" s="162"/>
      <c r="E42" s="78"/>
      <c r="F42" s="78"/>
      <c r="G42" s="78"/>
      <c r="H42" s="78"/>
      <c r="I42" s="78"/>
      <c r="J42" s="79"/>
      <c r="K42" s="15"/>
      <c r="L42" s="65"/>
      <c r="M42" s="66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</row>
    <row r="43" spans="1:51" ht="12.75" customHeight="1">
      <c r="A43" s="78"/>
      <c r="B43" s="78"/>
      <c r="C43" s="78"/>
      <c r="D43" s="162"/>
      <c r="E43" s="78"/>
      <c r="F43" s="78"/>
      <c r="G43" s="78"/>
      <c r="H43" s="78"/>
      <c r="I43" s="78"/>
      <c r="J43" s="79"/>
      <c r="K43" s="15"/>
      <c r="L43" s="76"/>
      <c r="M43" s="108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</row>
    <row r="44" spans="3:51" ht="12.75" customHeight="1">
      <c r="C44" s="252" t="s">
        <v>241</v>
      </c>
      <c r="D44" s="252"/>
      <c r="E44" s="252"/>
      <c r="F44" s="252"/>
      <c r="G44" s="252"/>
      <c r="H44" s="252"/>
      <c r="I44" s="252"/>
      <c r="J44" s="252"/>
      <c r="K44" s="2">
        <f>SUM(K47+K88)</f>
        <v>8268010</v>
      </c>
      <c r="L44" s="2">
        <f>SUM(L47+L88)</f>
        <v>8933010</v>
      </c>
      <c r="M44" s="2">
        <f>SUM(M47+M88)</f>
        <v>8523010</v>
      </c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</row>
    <row r="45" spans="3:51" ht="12.75" customHeight="1">
      <c r="C45" s="56"/>
      <c r="D45" s="159"/>
      <c r="E45" s="56"/>
      <c r="F45" s="56"/>
      <c r="G45" s="56"/>
      <c r="H45" s="56"/>
      <c r="I45" s="56"/>
      <c r="J45" s="56"/>
      <c r="K45" s="2"/>
      <c r="M45" s="109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</row>
    <row r="46" spans="1:51" ht="12.75" customHeight="1">
      <c r="A46" s="4"/>
      <c r="B46" s="4"/>
      <c r="C46" s="4"/>
      <c r="D46" s="31"/>
      <c r="E46" s="218"/>
      <c r="F46" s="218"/>
      <c r="G46" s="218"/>
      <c r="H46" s="218"/>
      <c r="I46" s="218"/>
      <c r="J46" s="218"/>
      <c r="K46" s="12"/>
      <c r="M46" s="109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</row>
    <row r="47" spans="1:51" ht="12.75" customHeight="1">
      <c r="A47" s="75">
        <v>3</v>
      </c>
      <c r="B47" s="75"/>
      <c r="C47" s="75"/>
      <c r="D47" s="170"/>
      <c r="E47" s="257" t="s">
        <v>29</v>
      </c>
      <c r="F47" s="257"/>
      <c r="G47" s="257"/>
      <c r="H47" s="257"/>
      <c r="I47" s="257"/>
      <c r="J47" s="257"/>
      <c r="K47" s="39">
        <f>SUM(K49+K55+K63+K68+K76+K81+K72)</f>
        <v>5353010</v>
      </c>
      <c r="L47" s="39">
        <f>SUM(L49+L55+L63+L68+L76+L81+L72)</f>
        <v>5278010</v>
      </c>
      <c r="M47" s="39">
        <f>SUM(M49+M55+M63+M68+M76+M81+M72)</f>
        <v>5378010</v>
      </c>
      <c r="N47" s="77"/>
      <c r="O47" s="77"/>
      <c r="P47" s="77"/>
      <c r="Q47" s="110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</row>
    <row r="48" spans="1:51" ht="12.75" customHeight="1">
      <c r="A48" s="18"/>
      <c r="B48" s="4"/>
      <c r="C48" s="4"/>
      <c r="D48" s="31"/>
      <c r="E48" s="218"/>
      <c r="F48" s="218"/>
      <c r="G48" s="218"/>
      <c r="H48" s="218"/>
      <c r="I48" s="218"/>
      <c r="J48" s="218"/>
      <c r="K48" s="12"/>
      <c r="L48" s="12"/>
      <c r="M48" s="12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</row>
    <row r="49" spans="1:51" ht="12.75" customHeight="1">
      <c r="A49" s="8">
        <v>31</v>
      </c>
      <c r="B49" s="9" t="s">
        <v>6</v>
      </c>
      <c r="C49" s="9"/>
      <c r="D49" s="160"/>
      <c r="E49" s="253" t="s">
        <v>7</v>
      </c>
      <c r="F49" s="253"/>
      <c r="G49" s="253"/>
      <c r="H49" s="253"/>
      <c r="I49" s="253"/>
      <c r="J49" s="253"/>
      <c r="K49" s="19">
        <f>SUM(K51+K52+K53)</f>
        <v>1885000</v>
      </c>
      <c r="L49" s="19">
        <f>L158+L321</f>
        <v>1925000</v>
      </c>
      <c r="M49" s="19">
        <f>M158+M321</f>
        <v>1960000</v>
      </c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</row>
    <row r="50" spans="1:51" ht="12.75" customHeight="1">
      <c r="A50" s="4"/>
      <c r="B50" s="4"/>
      <c r="C50" s="4"/>
      <c r="D50" s="31"/>
      <c r="E50" s="218"/>
      <c r="F50" s="218"/>
      <c r="G50" s="218"/>
      <c r="H50" s="218"/>
      <c r="I50" s="218"/>
      <c r="J50" s="218"/>
      <c r="K50" s="12"/>
      <c r="L50" s="12"/>
      <c r="M50" s="12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</row>
    <row r="51" spans="1:51" ht="12.75" customHeight="1">
      <c r="A51" s="4"/>
      <c r="B51" s="21">
        <v>311</v>
      </c>
      <c r="C51" s="4"/>
      <c r="D51" s="31"/>
      <c r="E51" s="218" t="s">
        <v>88</v>
      </c>
      <c r="F51" s="218"/>
      <c r="G51" s="218"/>
      <c r="H51" s="218"/>
      <c r="I51" s="218"/>
      <c r="J51" s="218"/>
      <c r="K51" s="12">
        <f>K160+K323</f>
        <v>1530000</v>
      </c>
      <c r="L51" s="12"/>
      <c r="M51" s="12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</row>
    <row r="52" spans="1:51" ht="12.75" customHeight="1">
      <c r="A52" s="4"/>
      <c r="B52" s="21">
        <v>312</v>
      </c>
      <c r="C52" s="20"/>
      <c r="D52" s="31"/>
      <c r="E52" s="218" t="s">
        <v>8</v>
      </c>
      <c r="F52" s="218"/>
      <c r="G52" s="218"/>
      <c r="H52" s="218"/>
      <c r="I52" s="218"/>
      <c r="J52" s="218"/>
      <c r="K52" s="12">
        <f>K161+K324</f>
        <v>135000</v>
      </c>
      <c r="L52" s="12"/>
      <c r="M52" s="12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</row>
    <row r="53" spans="1:51" ht="12.75" customHeight="1">
      <c r="A53" s="4"/>
      <c r="B53" s="21">
        <v>313</v>
      </c>
      <c r="C53" s="20"/>
      <c r="D53" s="31"/>
      <c r="E53" s="218" t="s">
        <v>9</v>
      </c>
      <c r="F53" s="218"/>
      <c r="G53" s="218"/>
      <c r="H53" s="218"/>
      <c r="I53" s="218"/>
      <c r="J53" s="218"/>
      <c r="K53" s="12">
        <f>K162+K325</f>
        <v>220000</v>
      </c>
      <c r="L53" s="12"/>
      <c r="M53" s="12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</row>
    <row r="54" spans="1:51" ht="12.75" customHeight="1">
      <c r="A54" s="18"/>
      <c r="B54" s="4"/>
      <c r="C54" s="20"/>
      <c r="D54" s="31"/>
      <c r="E54" s="218"/>
      <c r="F54" s="218"/>
      <c r="G54" s="218"/>
      <c r="H54" s="218"/>
      <c r="I54" s="218"/>
      <c r="J54" s="218"/>
      <c r="K54" s="12"/>
      <c r="L54" s="12"/>
      <c r="M54" s="12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</row>
    <row r="55" spans="1:51" ht="12.75" customHeight="1">
      <c r="A55" s="8">
        <v>32</v>
      </c>
      <c r="B55" s="8"/>
      <c r="C55" s="22"/>
      <c r="D55" s="171"/>
      <c r="E55" s="215" t="s">
        <v>10</v>
      </c>
      <c r="F55" s="215"/>
      <c r="G55" s="215"/>
      <c r="H55" s="215"/>
      <c r="I55" s="215"/>
      <c r="J55" s="215"/>
      <c r="K55" s="19">
        <f>SUM(K57+K58+K59+K61+K60)</f>
        <v>2519595</v>
      </c>
      <c r="L55" s="19">
        <f>L140+L166+L196+L203+L210+L217+L223+L359+L329</f>
        <v>2312210</v>
      </c>
      <c r="M55" s="19">
        <f>M140+M166+M196+M203+M210+M217+M223+M359+M329</f>
        <v>2363010</v>
      </c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</row>
    <row r="56" spans="1:51" ht="12.75" customHeight="1">
      <c r="A56" s="4"/>
      <c r="B56" s="4"/>
      <c r="C56" s="20"/>
      <c r="D56" s="31"/>
      <c r="E56" s="218"/>
      <c r="F56" s="218"/>
      <c r="G56" s="218"/>
      <c r="H56" s="218"/>
      <c r="I56" s="218"/>
      <c r="J56" s="218"/>
      <c r="K56" s="12"/>
      <c r="L56" s="4"/>
      <c r="M56" s="12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</row>
    <row r="57" spans="1:51" ht="12.75" customHeight="1">
      <c r="A57" s="4"/>
      <c r="B57" s="21">
        <v>321</v>
      </c>
      <c r="C57" s="20"/>
      <c r="D57" s="31"/>
      <c r="E57" s="218" t="s">
        <v>11</v>
      </c>
      <c r="F57" s="218"/>
      <c r="G57" s="218"/>
      <c r="H57" s="218"/>
      <c r="I57" s="218"/>
      <c r="J57" s="218"/>
      <c r="K57" s="12">
        <f>K168+K331</f>
        <v>65000</v>
      </c>
      <c r="L57" s="12"/>
      <c r="M57" s="12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</row>
    <row r="58" spans="1:51" ht="12.75" customHeight="1">
      <c r="A58" s="4"/>
      <c r="B58" s="21">
        <v>322</v>
      </c>
      <c r="C58" s="20"/>
      <c r="D58" s="31"/>
      <c r="E58" s="218" t="s">
        <v>12</v>
      </c>
      <c r="F58" s="218"/>
      <c r="G58" s="218"/>
      <c r="H58" s="218"/>
      <c r="I58" s="218"/>
      <c r="J58" s="218"/>
      <c r="K58" s="12">
        <f>K169+K198+K205+K212+K225+K332</f>
        <v>547000</v>
      </c>
      <c r="L58" s="12"/>
      <c r="M58" s="12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</row>
    <row r="59" spans="1:51" ht="12.75" customHeight="1">
      <c r="A59" s="4"/>
      <c r="B59" s="21">
        <v>323</v>
      </c>
      <c r="C59" s="20"/>
      <c r="D59" s="31"/>
      <c r="E59" s="235" t="s">
        <v>13</v>
      </c>
      <c r="F59" s="235"/>
      <c r="G59" s="235"/>
      <c r="H59" s="235"/>
      <c r="I59" s="235"/>
      <c r="J59" s="235"/>
      <c r="K59" s="12">
        <f>K170+K199+K206+K213+K219+K226+K333+K361</f>
        <v>1680000</v>
      </c>
      <c r="L59" s="12"/>
      <c r="M59" s="12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</row>
    <row r="60" spans="1:51" ht="12.75" customHeight="1">
      <c r="A60" s="4"/>
      <c r="B60" s="4">
        <v>324</v>
      </c>
      <c r="C60" s="20"/>
      <c r="D60" s="31"/>
      <c r="E60" s="218" t="s">
        <v>122</v>
      </c>
      <c r="F60" s="218"/>
      <c r="G60" s="218"/>
      <c r="H60" s="218"/>
      <c r="I60" s="218"/>
      <c r="J60" s="218"/>
      <c r="K60" s="12">
        <f>K171</f>
        <v>1000</v>
      </c>
      <c r="L60" s="12"/>
      <c r="M60" s="12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</row>
    <row r="61" spans="1:51" ht="12.75" customHeight="1">
      <c r="A61" s="4"/>
      <c r="B61" s="21">
        <v>329</v>
      </c>
      <c r="C61" s="4"/>
      <c r="D61" s="31"/>
      <c r="E61" s="235" t="s">
        <v>14</v>
      </c>
      <c r="F61" s="235"/>
      <c r="G61" s="235"/>
      <c r="H61" s="235"/>
      <c r="I61" s="235"/>
      <c r="J61" s="235"/>
      <c r="K61" s="12">
        <f>K142+K172+K334</f>
        <v>226595</v>
      </c>
      <c r="L61" s="12"/>
      <c r="M61" s="12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</row>
    <row r="62" spans="1:51" ht="12.75" customHeight="1">
      <c r="A62" s="4"/>
      <c r="B62" s="4"/>
      <c r="C62" s="20"/>
      <c r="D62" s="31"/>
      <c r="E62" s="218"/>
      <c r="F62" s="218"/>
      <c r="G62" s="218"/>
      <c r="H62" s="218"/>
      <c r="I62" s="218"/>
      <c r="J62" s="218"/>
      <c r="K62" s="12"/>
      <c r="L62" s="4"/>
      <c r="M62" s="12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</row>
    <row r="63" spans="1:51" ht="12.75" customHeight="1">
      <c r="A63" s="8">
        <v>34</v>
      </c>
      <c r="B63" s="9"/>
      <c r="C63" s="23"/>
      <c r="D63" s="160"/>
      <c r="E63" s="253" t="s">
        <v>15</v>
      </c>
      <c r="F63" s="253"/>
      <c r="G63" s="253"/>
      <c r="H63" s="253"/>
      <c r="I63" s="253"/>
      <c r="J63" s="253"/>
      <c r="K63" s="19">
        <f>K66+K65</f>
        <v>70015</v>
      </c>
      <c r="L63" s="19">
        <f>L174+L336</f>
        <v>71800</v>
      </c>
      <c r="M63" s="19">
        <f>M174+M336</f>
        <v>74000</v>
      </c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</row>
    <row r="64" spans="1:51" ht="12.75" customHeight="1">
      <c r="A64" s="24"/>
      <c r="B64" s="4"/>
      <c r="C64" s="20"/>
      <c r="D64" s="31"/>
      <c r="E64" s="218"/>
      <c r="F64" s="218"/>
      <c r="G64" s="218"/>
      <c r="H64" s="218"/>
      <c r="I64" s="218"/>
      <c r="J64" s="218"/>
      <c r="K64" s="12"/>
      <c r="L64" s="12"/>
      <c r="M64" s="12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</row>
    <row r="65" spans="1:51" ht="12.75" customHeight="1">
      <c r="A65" s="4"/>
      <c r="B65" s="4">
        <v>342</v>
      </c>
      <c r="C65" s="20"/>
      <c r="D65" s="31"/>
      <c r="E65" s="218" t="s">
        <v>38</v>
      </c>
      <c r="F65" s="218"/>
      <c r="G65" s="218"/>
      <c r="H65" s="218"/>
      <c r="I65" s="218"/>
      <c r="J65" s="218"/>
      <c r="K65" s="12">
        <f>K176</f>
        <v>50000</v>
      </c>
      <c r="L65" s="12"/>
      <c r="M65" s="12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</row>
    <row r="66" spans="1:51" ht="12.75" customHeight="1">
      <c r="A66" s="4"/>
      <c r="B66" s="4">
        <v>343</v>
      </c>
      <c r="C66" s="20"/>
      <c r="D66" s="31"/>
      <c r="E66" s="218" t="s">
        <v>25</v>
      </c>
      <c r="F66" s="218"/>
      <c r="G66" s="218"/>
      <c r="H66" s="218"/>
      <c r="I66" s="218"/>
      <c r="J66" s="218"/>
      <c r="K66" s="12">
        <f>K177+K338</f>
        <v>20015</v>
      </c>
      <c r="L66" s="12"/>
      <c r="M66" s="12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</row>
    <row r="67" spans="1:51" ht="12.75" customHeight="1">
      <c r="A67" s="4"/>
      <c r="B67" s="4"/>
      <c r="C67" s="20"/>
      <c r="D67" s="31"/>
      <c r="E67" s="218"/>
      <c r="F67" s="218"/>
      <c r="G67" s="218"/>
      <c r="H67" s="218"/>
      <c r="I67" s="218"/>
      <c r="J67" s="218"/>
      <c r="K67" s="12"/>
      <c r="L67" s="4"/>
      <c r="M67" s="12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</row>
    <row r="68" spans="1:51" ht="12.75" customHeight="1">
      <c r="A68" s="8">
        <v>35</v>
      </c>
      <c r="B68" s="9"/>
      <c r="C68" s="23"/>
      <c r="D68" s="160"/>
      <c r="E68" s="215" t="s">
        <v>17</v>
      </c>
      <c r="F68" s="215"/>
      <c r="G68" s="215"/>
      <c r="H68" s="215"/>
      <c r="I68" s="215"/>
      <c r="J68" s="215"/>
      <c r="K68" s="19">
        <f>K70</f>
        <v>75000</v>
      </c>
      <c r="L68" s="19">
        <f>L370+L377</f>
        <v>95000</v>
      </c>
      <c r="M68" s="19">
        <f>M370+M377</f>
        <v>100000</v>
      </c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</row>
    <row r="69" spans="1:51" ht="12.75" customHeight="1">
      <c r="A69" s="24"/>
      <c r="B69" s="4"/>
      <c r="C69" s="20"/>
      <c r="D69" s="31"/>
      <c r="E69" s="218"/>
      <c r="F69" s="218"/>
      <c r="G69" s="218"/>
      <c r="H69" s="218"/>
      <c r="I69" s="218"/>
      <c r="J69" s="218"/>
      <c r="K69" s="12"/>
      <c r="L69" s="4"/>
      <c r="M69" s="12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</row>
    <row r="70" spans="1:51" ht="12.75" customHeight="1">
      <c r="A70" s="4"/>
      <c r="B70" s="4">
        <v>352</v>
      </c>
      <c r="C70" s="20"/>
      <c r="D70" s="31"/>
      <c r="E70" s="218" t="s">
        <v>128</v>
      </c>
      <c r="F70" s="218"/>
      <c r="G70" s="218"/>
      <c r="H70" s="218"/>
      <c r="I70" s="218"/>
      <c r="J70" s="218"/>
      <c r="K70" s="12">
        <f>K372+K379</f>
        <v>75000</v>
      </c>
      <c r="L70" s="12"/>
      <c r="M70" s="12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</row>
    <row r="71" spans="1:51" ht="12.75" customHeight="1">
      <c r="A71" s="4"/>
      <c r="B71" s="4"/>
      <c r="C71" s="20"/>
      <c r="D71" s="31"/>
      <c r="E71" s="218"/>
      <c r="F71" s="218"/>
      <c r="G71" s="218"/>
      <c r="H71" s="218"/>
      <c r="I71" s="218"/>
      <c r="J71" s="218"/>
      <c r="K71" s="12"/>
      <c r="L71" s="4"/>
      <c r="M71" s="12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</row>
    <row r="72" spans="1:51" ht="12.75" customHeight="1">
      <c r="A72" s="8">
        <v>36</v>
      </c>
      <c r="B72" s="9"/>
      <c r="C72" s="23"/>
      <c r="D72" s="160"/>
      <c r="E72" s="215" t="s">
        <v>123</v>
      </c>
      <c r="F72" s="215"/>
      <c r="G72" s="215"/>
      <c r="H72" s="215"/>
      <c r="I72" s="215"/>
      <c r="J72" s="215"/>
      <c r="K72" s="19">
        <f>SUM(K74)</f>
        <v>80000</v>
      </c>
      <c r="L72" s="19">
        <f>SUM(L310)</f>
        <v>80000</v>
      </c>
      <c r="M72" s="19">
        <f>SUM(M310)</f>
        <v>80000</v>
      </c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</row>
    <row r="73" spans="1:51" ht="12.75" customHeight="1">
      <c r="A73" s="24"/>
      <c r="B73" s="4"/>
      <c r="C73" s="20"/>
      <c r="D73" s="31"/>
      <c r="E73" s="218"/>
      <c r="F73" s="218"/>
      <c r="G73" s="218"/>
      <c r="H73" s="218"/>
      <c r="I73" s="218"/>
      <c r="J73" s="218"/>
      <c r="K73" s="12"/>
      <c r="L73" s="4"/>
      <c r="M73" s="12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</row>
    <row r="74" spans="1:51" ht="12.75" customHeight="1">
      <c r="A74" s="4"/>
      <c r="B74" s="4">
        <v>366</v>
      </c>
      <c r="C74" s="20"/>
      <c r="D74" s="31"/>
      <c r="E74" s="218" t="s">
        <v>126</v>
      </c>
      <c r="F74" s="218"/>
      <c r="G74" s="218"/>
      <c r="H74" s="218"/>
      <c r="I74" s="218"/>
      <c r="J74" s="218"/>
      <c r="K74" s="12">
        <f>K312</f>
        <v>80000</v>
      </c>
      <c r="L74" s="12"/>
      <c r="M74" s="12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</row>
    <row r="75" spans="1:51" ht="12.75" customHeight="1">
      <c r="A75" s="4"/>
      <c r="B75" s="4"/>
      <c r="C75" s="20"/>
      <c r="D75" s="31"/>
      <c r="E75" s="5"/>
      <c r="F75" s="5"/>
      <c r="G75" s="5"/>
      <c r="H75" s="5"/>
      <c r="I75" s="5"/>
      <c r="J75" s="5"/>
      <c r="K75" s="12"/>
      <c r="L75" s="67"/>
      <c r="M75" s="6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</row>
    <row r="76" spans="1:51" ht="12.75" customHeight="1">
      <c r="A76" s="232">
        <v>37</v>
      </c>
      <c r="B76" s="27"/>
      <c r="C76" s="28"/>
      <c r="D76" s="172"/>
      <c r="E76" s="260" t="s">
        <v>188</v>
      </c>
      <c r="F76" s="260"/>
      <c r="G76" s="260"/>
      <c r="H76" s="260"/>
      <c r="I76" s="260"/>
      <c r="J76" s="260"/>
      <c r="K76" s="225">
        <f>K79</f>
        <v>350000</v>
      </c>
      <c r="L76" s="225">
        <f>L349</f>
        <v>350000</v>
      </c>
      <c r="M76" s="225">
        <f>M349</f>
        <v>350000</v>
      </c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</row>
    <row r="77" spans="1:51" ht="12.75" customHeight="1">
      <c r="A77" s="232"/>
      <c r="B77" s="27"/>
      <c r="C77" s="28"/>
      <c r="D77" s="172"/>
      <c r="E77" s="260"/>
      <c r="F77" s="260"/>
      <c r="G77" s="260"/>
      <c r="H77" s="260"/>
      <c r="I77" s="260"/>
      <c r="J77" s="260"/>
      <c r="K77" s="225"/>
      <c r="L77" s="225"/>
      <c r="M77" s="225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</row>
    <row r="78" spans="1:51" ht="12.75" customHeight="1">
      <c r="A78" s="24"/>
      <c r="B78" s="7"/>
      <c r="C78" s="20"/>
      <c r="D78" s="31"/>
      <c r="E78" s="218"/>
      <c r="F78" s="218"/>
      <c r="G78" s="218"/>
      <c r="H78" s="218"/>
      <c r="I78" s="218"/>
      <c r="J78" s="218"/>
      <c r="K78" s="12"/>
      <c r="L78" s="4"/>
      <c r="M78" s="12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</row>
    <row r="79" spans="1:51" ht="12.75" customHeight="1">
      <c r="A79" s="4"/>
      <c r="B79" s="4">
        <v>372</v>
      </c>
      <c r="C79" s="20"/>
      <c r="D79" s="31"/>
      <c r="E79" s="218" t="s">
        <v>33</v>
      </c>
      <c r="F79" s="218"/>
      <c r="G79" s="218"/>
      <c r="H79" s="218"/>
      <c r="I79" s="218"/>
      <c r="J79" s="218"/>
      <c r="K79" s="12">
        <f>K352</f>
        <v>350000</v>
      </c>
      <c r="L79" s="12"/>
      <c r="M79" s="12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</row>
    <row r="80" spans="1:51" ht="12.75" customHeight="1">
      <c r="A80" s="4"/>
      <c r="B80" s="4"/>
      <c r="C80" s="20"/>
      <c r="D80" s="31"/>
      <c r="E80" s="218"/>
      <c r="F80" s="218"/>
      <c r="G80" s="218"/>
      <c r="H80" s="218"/>
      <c r="I80" s="218"/>
      <c r="J80" s="218"/>
      <c r="K80" s="12"/>
      <c r="L80" s="4"/>
      <c r="M80" s="12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</row>
    <row r="81" spans="1:51" ht="12.75" customHeight="1">
      <c r="A81" s="8">
        <v>38</v>
      </c>
      <c r="B81" s="9"/>
      <c r="C81" s="23"/>
      <c r="D81" s="160"/>
      <c r="E81" s="253" t="s">
        <v>18</v>
      </c>
      <c r="F81" s="253"/>
      <c r="G81" s="253"/>
      <c r="H81" s="253"/>
      <c r="I81" s="253"/>
      <c r="J81" s="253"/>
      <c r="K81" s="19">
        <f>SUM(K83+K84+K85)</f>
        <v>373400</v>
      </c>
      <c r="L81" s="19">
        <f>SUM(L179+L285+L292+L299+L250)</f>
        <v>444000</v>
      </c>
      <c r="M81" s="19">
        <f>SUM(M179+M285+M292+M299+M250)</f>
        <v>451000</v>
      </c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</row>
    <row r="82" spans="1:51" ht="12.75" customHeight="1">
      <c r="A82" s="24"/>
      <c r="B82" s="4"/>
      <c r="C82" s="20"/>
      <c r="D82" s="31"/>
      <c r="E82" s="218"/>
      <c r="F82" s="218"/>
      <c r="G82" s="218"/>
      <c r="H82" s="218"/>
      <c r="I82" s="218"/>
      <c r="J82" s="218"/>
      <c r="K82" s="12"/>
      <c r="L82" s="12"/>
      <c r="M82" s="12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</row>
    <row r="83" spans="1:51" ht="12.75" customHeight="1">
      <c r="A83" s="4"/>
      <c r="B83" s="4">
        <v>381</v>
      </c>
      <c r="C83" s="20"/>
      <c r="D83" s="31"/>
      <c r="E83" s="218" t="s">
        <v>23</v>
      </c>
      <c r="F83" s="218"/>
      <c r="G83" s="218"/>
      <c r="H83" s="218"/>
      <c r="I83" s="218"/>
      <c r="J83" s="218"/>
      <c r="K83" s="12">
        <f>K287+K294+K301</f>
        <v>333400</v>
      </c>
      <c r="L83" s="12"/>
      <c r="M83" s="12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</row>
    <row r="84" spans="1:51" ht="12.75" customHeight="1">
      <c r="A84" s="4"/>
      <c r="B84" s="4">
        <v>383</v>
      </c>
      <c r="C84" s="4"/>
      <c r="D84" s="31"/>
      <c r="E84" s="218" t="s">
        <v>26</v>
      </c>
      <c r="F84" s="218"/>
      <c r="G84" s="218"/>
      <c r="H84" s="218"/>
      <c r="I84" s="218"/>
      <c r="J84" s="218"/>
      <c r="K84" s="12">
        <f>K181</f>
        <v>10000</v>
      </c>
      <c r="L84" s="12"/>
      <c r="M84" s="12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</row>
    <row r="85" spans="1:51" ht="12.75" customHeight="1">
      <c r="A85" s="4"/>
      <c r="B85" s="4">
        <v>386</v>
      </c>
      <c r="C85" s="20"/>
      <c r="D85" s="31"/>
      <c r="E85" s="218" t="s">
        <v>225</v>
      </c>
      <c r="F85" s="218"/>
      <c r="G85" s="218"/>
      <c r="H85" s="218"/>
      <c r="I85" s="218"/>
      <c r="J85" s="218"/>
      <c r="K85" s="12">
        <f>K252</f>
        <v>30000</v>
      </c>
      <c r="L85" s="12"/>
      <c r="M85" s="12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</row>
    <row r="86" spans="1:51" ht="12.75" customHeight="1">
      <c r="A86" s="4"/>
      <c r="B86" s="4"/>
      <c r="C86" s="20"/>
      <c r="D86" s="31"/>
      <c r="E86" s="5"/>
      <c r="F86" s="5"/>
      <c r="G86" s="5"/>
      <c r="H86" s="5"/>
      <c r="I86" s="5"/>
      <c r="J86" s="5"/>
      <c r="K86" s="12"/>
      <c r="L86" s="67"/>
      <c r="M86" s="6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</row>
    <row r="87" spans="1:51" ht="12.75" customHeight="1">
      <c r="A87" s="4"/>
      <c r="B87" s="4"/>
      <c r="C87" s="4"/>
      <c r="D87" s="31"/>
      <c r="E87" s="218"/>
      <c r="F87" s="218"/>
      <c r="G87" s="218"/>
      <c r="H87" s="218"/>
      <c r="I87" s="218"/>
      <c r="J87" s="218"/>
      <c r="K87" s="12"/>
      <c r="L87" s="12"/>
      <c r="M87" s="12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</row>
    <row r="88" spans="1:51" ht="12.75" customHeight="1">
      <c r="A88" s="75">
        <v>4</v>
      </c>
      <c r="B88" s="75"/>
      <c r="C88" s="47" t="s">
        <v>189</v>
      </c>
      <c r="D88" s="170"/>
      <c r="E88" s="201" t="s">
        <v>184</v>
      </c>
      <c r="F88" s="201"/>
      <c r="G88" s="201"/>
      <c r="H88" s="201"/>
      <c r="I88" s="201"/>
      <c r="J88" s="201"/>
      <c r="K88" s="39">
        <f>SUM(K90+K94)</f>
        <v>2915000</v>
      </c>
      <c r="L88" s="39">
        <f>SUM(L90+L94)</f>
        <v>3655000</v>
      </c>
      <c r="M88" s="39">
        <f>SUM(M90+M94)</f>
        <v>3145000</v>
      </c>
      <c r="N88" s="77"/>
      <c r="O88" s="77"/>
      <c r="P88" s="77"/>
      <c r="Q88" s="110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</row>
    <row r="89" spans="1:51" ht="12.75" customHeight="1">
      <c r="A89" s="24"/>
      <c r="B89" s="4"/>
      <c r="C89" s="4"/>
      <c r="D89" s="31"/>
      <c r="E89" s="222"/>
      <c r="F89" s="222"/>
      <c r="G89" s="222"/>
      <c r="H89" s="222"/>
      <c r="I89" s="222"/>
      <c r="J89" s="222"/>
      <c r="K89" s="12"/>
      <c r="L89" s="12"/>
      <c r="M89" s="12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</row>
    <row r="90" spans="1:51" ht="12.75" customHeight="1">
      <c r="A90" s="8">
        <v>41</v>
      </c>
      <c r="B90" s="9"/>
      <c r="C90" s="26" t="s">
        <v>190</v>
      </c>
      <c r="D90" s="171"/>
      <c r="E90" s="215" t="s">
        <v>191</v>
      </c>
      <c r="F90" s="215"/>
      <c r="G90" s="215"/>
      <c r="H90" s="215"/>
      <c r="I90" s="215"/>
      <c r="J90" s="215"/>
      <c r="K90" s="19">
        <f>K92</f>
        <v>30000</v>
      </c>
      <c r="L90" s="19">
        <f>L238</f>
        <v>30000</v>
      </c>
      <c r="M90" s="19">
        <f>M238</f>
        <v>30000</v>
      </c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</row>
    <row r="91" spans="1:51" ht="12.75" customHeight="1">
      <c r="A91" s="24"/>
      <c r="B91" s="4"/>
      <c r="C91" s="7"/>
      <c r="D91" s="173"/>
      <c r="E91" s="218"/>
      <c r="F91" s="218"/>
      <c r="G91" s="218"/>
      <c r="H91" s="218"/>
      <c r="I91" s="218"/>
      <c r="J91" s="218"/>
      <c r="K91" s="12"/>
      <c r="L91" s="12"/>
      <c r="M91" s="12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</row>
    <row r="92" spans="1:51" ht="12.75" customHeight="1">
      <c r="A92" s="4"/>
      <c r="B92" s="21">
        <v>411</v>
      </c>
      <c r="C92" s="4"/>
      <c r="D92" s="31"/>
      <c r="E92" s="247" t="s">
        <v>19</v>
      </c>
      <c r="F92" s="247"/>
      <c r="G92" s="247"/>
      <c r="H92" s="247"/>
      <c r="I92" s="247"/>
      <c r="J92" s="247"/>
      <c r="K92" s="12">
        <f>K240</f>
        <v>30000</v>
      </c>
      <c r="L92" s="12"/>
      <c r="M92" s="12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</row>
    <row r="93" spans="1:51" ht="12.75" customHeight="1">
      <c r="A93" s="4"/>
      <c r="B93" s="4"/>
      <c r="C93" s="4"/>
      <c r="D93" s="31"/>
      <c r="E93" s="218"/>
      <c r="F93" s="218"/>
      <c r="G93" s="218"/>
      <c r="H93" s="218"/>
      <c r="I93" s="218"/>
      <c r="J93" s="218"/>
      <c r="K93" s="12"/>
      <c r="L93" s="4"/>
      <c r="M93" s="12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</row>
    <row r="94" spans="1:51" ht="12.75" customHeight="1">
      <c r="A94" s="8">
        <v>42</v>
      </c>
      <c r="B94" s="8"/>
      <c r="C94" s="26" t="s">
        <v>192</v>
      </c>
      <c r="D94" s="171"/>
      <c r="E94" s="215" t="s">
        <v>142</v>
      </c>
      <c r="F94" s="215"/>
      <c r="G94" s="215"/>
      <c r="H94" s="215"/>
      <c r="I94" s="215"/>
      <c r="J94" s="215"/>
      <c r="K94" s="19">
        <f>SUM(K96+K97)</f>
        <v>2885000</v>
      </c>
      <c r="L94" s="19">
        <f>L185+L231+L244+L256+L262+L268+L274+L340</f>
        <v>3625000</v>
      </c>
      <c r="M94" s="19">
        <f>M185+M231+M244+M256+M262+M268+M274+M340</f>
        <v>3115000</v>
      </c>
      <c r="N94" s="77"/>
      <c r="O94" s="77"/>
      <c r="P94" s="77"/>
      <c r="Q94" s="77"/>
      <c r="R94" s="110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</row>
    <row r="95" spans="1:51" ht="12.75" customHeight="1">
      <c r="A95" s="24"/>
      <c r="B95" s="4"/>
      <c r="C95" s="4"/>
      <c r="D95" s="31"/>
      <c r="E95" s="218"/>
      <c r="F95" s="218"/>
      <c r="G95" s="218"/>
      <c r="H95" s="218"/>
      <c r="I95" s="218"/>
      <c r="J95" s="218"/>
      <c r="K95" s="12"/>
      <c r="L95" s="12"/>
      <c r="M95" s="12"/>
      <c r="N95" s="77"/>
      <c r="O95" s="77"/>
      <c r="P95" s="77"/>
      <c r="Q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</row>
    <row r="96" spans="1:51" ht="12.75" customHeight="1">
      <c r="A96" s="4"/>
      <c r="B96" s="21">
        <v>421</v>
      </c>
      <c r="C96" s="20"/>
      <c r="D96" s="31"/>
      <c r="E96" s="235" t="s">
        <v>20</v>
      </c>
      <c r="F96" s="235"/>
      <c r="G96" s="235"/>
      <c r="H96" s="235"/>
      <c r="I96" s="235"/>
      <c r="J96" s="235"/>
      <c r="K96" s="12">
        <f>K233+K246+K258+K264+K270</f>
        <v>2750000</v>
      </c>
      <c r="L96" s="12"/>
      <c r="M96" s="12"/>
      <c r="N96" s="77"/>
      <c r="O96" s="77"/>
      <c r="P96" s="77"/>
      <c r="Q96" s="77"/>
      <c r="R96" s="110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</row>
    <row r="97" spans="1:51" ht="12.75" customHeight="1">
      <c r="A97" s="4"/>
      <c r="B97" s="21">
        <v>422</v>
      </c>
      <c r="C97" s="20"/>
      <c r="D97" s="31"/>
      <c r="E97" s="235" t="s">
        <v>34</v>
      </c>
      <c r="F97" s="235"/>
      <c r="G97" s="235"/>
      <c r="H97" s="235"/>
      <c r="I97" s="235"/>
      <c r="J97" s="235"/>
      <c r="K97" s="12">
        <f>K187+K276+K342</f>
        <v>135000</v>
      </c>
      <c r="L97" s="12"/>
      <c r="M97" s="12"/>
      <c r="N97" s="77"/>
      <c r="O97" s="77"/>
      <c r="P97" s="77"/>
      <c r="Q97" s="77"/>
      <c r="R97" s="110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</row>
    <row r="98" spans="1:51" ht="12.75" customHeight="1">
      <c r="A98" s="4"/>
      <c r="B98" s="4"/>
      <c r="C98" s="20"/>
      <c r="D98" s="31"/>
      <c r="E98" s="220"/>
      <c r="F98" s="220"/>
      <c r="G98" s="220"/>
      <c r="H98" s="220"/>
      <c r="I98" s="220"/>
      <c r="J98" s="220"/>
      <c r="K98" s="12"/>
      <c r="M98" s="109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</row>
    <row r="99" spans="1:51" ht="12.75" customHeight="1">
      <c r="A99" s="4"/>
      <c r="B99" s="4"/>
      <c r="C99" s="20"/>
      <c r="D99" s="31"/>
      <c r="E99" s="5"/>
      <c r="F99" s="5"/>
      <c r="G99" s="5"/>
      <c r="H99" s="5"/>
      <c r="I99" s="5"/>
      <c r="J99" s="4"/>
      <c r="K99" s="12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</row>
    <row r="100" spans="1:51" ht="12.75" customHeight="1">
      <c r="A100" s="4"/>
      <c r="B100" s="4"/>
      <c r="C100" s="20"/>
      <c r="D100" s="31"/>
      <c r="E100" s="5"/>
      <c r="F100" s="5"/>
      <c r="G100" s="5"/>
      <c r="H100" s="5"/>
      <c r="I100" s="5"/>
      <c r="J100" s="4"/>
      <c r="K100" s="12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</row>
    <row r="101" spans="1:51" ht="17.25" customHeight="1">
      <c r="A101" s="224" t="s">
        <v>226</v>
      </c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</row>
    <row r="102" spans="1:51" ht="12.75" customHeight="1">
      <c r="A102" s="4"/>
      <c r="B102" s="4"/>
      <c r="C102" s="20"/>
      <c r="D102" s="31"/>
      <c r="E102" s="220"/>
      <c r="F102" s="220"/>
      <c r="G102" s="220"/>
      <c r="H102" s="220"/>
      <c r="I102" s="220"/>
      <c r="J102" s="220"/>
      <c r="K102" s="12"/>
      <c r="M102" s="109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</row>
    <row r="103" spans="1:51" ht="12.75" customHeight="1">
      <c r="A103" s="4"/>
      <c r="B103" s="4"/>
      <c r="C103" s="20"/>
      <c r="D103" s="31"/>
      <c r="E103" s="6"/>
      <c r="F103" s="6"/>
      <c r="G103" s="6"/>
      <c r="H103" s="6"/>
      <c r="I103" s="6"/>
      <c r="J103" s="6"/>
      <c r="K103" s="12"/>
      <c r="M103" s="109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</row>
    <row r="104" spans="1:51" ht="12.75" customHeight="1">
      <c r="A104" s="4"/>
      <c r="B104" s="4"/>
      <c r="C104" s="20"/>
      <c r="D104" s="31"/>
      <c r="E104" s="6"/>
      <c r="F104" s="6"/>
      <c r="G104" s="6"/>
      <c r="H104" s="6"/>
      <c r="I104" s="6"/>
      <c r="J104" s="6"/>
      <c r="K104" s="12"/>
      <c r="M104" s="109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</row>
    <row r="105" spans="1:51" ht="12.75" customHeight="1">
      <c r="A105" s="142">
        <v>5</v>
      </c>
      <c r="B105" s="142"/>
      <c r="C105" s="142"/>
      <c r="D105" s="170"/>
      <c r="E105" s="201" t="s">
        <v>218</v>
      </c>
      <c r="F105" s="201"/>
      <c r="G105" s="201"/>
      <c r="H105" s="201"/>
      <c r="I105" s="201"/>
      <c r="J105" s="201"/>
      <c r="K105" s="39">
        <f>SUM(K107)</f>
        <v>485000</v>
      </c>
      <c r="L105" s="39">
        <f>SUM(L107)</f>
        <v>200000</v>
      </c>
      <c r="M105" s="39">
        <f>SUM(M107)</f>
        <v>200000</v>
      </c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</row>
    <row r="106" spans="1:51" ht="12.75" customHeight="1">
      <c r="A106" s="24"/>
      <c r="B106" s="4"/>
      <c r="C106" s="4"/>
      <c r="D106" s="31"/>
      <c r="E106" s="223"/>
      <c r="F106" s="223"/>
      <c r="G106" s="223"/>
      <c r="H106" s="223"/>
      <c r="I106" s="223"/>
      <c r="J106" s="223"/>
      <c r="K106" s="12"/>
      <c r="L106" s="12"/>
      <c r="M106" s="12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</row>
    <row r="107" spans="1:51" ht="12.75" customHeight="1">
      <c r="A107" s="8">
        <v>54</v>
      </c>
      <c r="B107" s="9"/>
      <c r="C107" s="8" t="s">
        <v>135</v>
      </c>
      <c r="D107" s="174"/>
      <c r="E107" s="128" t="s">
        <v>219</v>
      </c>
      <c r="F107" s="128"/>
      <c r="G107" s="128"/>
      <c r="H107" s="128"/>
      <c r="I107" s="128"/>
      <c r="J107" s="128"/>
      <c r="K107" s="19">
        <f>K109+K110</f>
        <v>485000</v>
      </c>
      <c r="L107" s="19">
        <f>L146</f>
        <v>200000</v>
      </c>
      <c r="M107" s="19">
        <f>M146</f>
        <v>200000</v>
      </c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</row>
    <row r="108" spans="1:51" s="146" customFormat="1" ht="12.75" customHeight="1">
      <c r="A108" s="148"/>
      <c r="B108" s="147"/>
      <c r="C108" s="143"/>
      <c r="D108" s="175"/>
      <c r="E108" s="216"/>
      <c r="F108" s="216"/>
      <c r="G108" s="216"/>
      <c r="H108" s="216"/>
      <c r="I108" s="216"/>
      <c r="J108" s="216"/>
      <c r="K108" s="144"/>
      <c r="L108" s="144"/>
      <c r="M108" s="144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</row>
    <row r="109" spans="1:51" s="156" customFormat="1" ht="25.5" customHeight="1">
      <c r="A109" s="4"/>
      <c r="B109" s="157">
        <v>544</v>
      </c>
      <c r="C109" s="4"/>
      <c r="D109" s="31"/>
      <c r="E109" s="217" t="s">
        <v>223</v>
      </c>
      <c r="F109" s="217"/>
      <c r="G109" s="217"/>
      <c r="H109" s="217"/>
      <c r="I109" s="217"/>
      <c r="J109" s="217"/>
      <c r="K109" s="158">
        <f>K148</f>
        <v>200000</v>
      </c>
      <c r="L109" s="30"/>
      <c r="M109" s="30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</row>
    <row r="110" spans="1:51" s="156" customFormat="1" ht="12.75" customHeight="1">
      <c r="A110" s="4"/>
      <c r="B110" s="21">
        <v>547</v>
      </c>
      <c r="C110" s="4"/>
      <c r="D110" s="31"/>
      <c r="E110" s="218" t="s">
        <v>220</v>
      </c>
      <c r="F110" s="218"/>
      <c r="G110" s="218"/>
      <c r="H110" s="218"/>
      <c r="I110" s="218"/>
      <c r="J110" s="218"/>
      <c r="K110" s="12">
        <f>K149</f>
        <v>285000</v>
      </c>
      <c r="L110" s="12"/>
      <c r="M110" s="12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</row>
    <row r="111" spans="1:51" ht="12.75" customHeight="1">
      <c r="A111" s="4"/>
      <c r="B111" s="4"/>
      <c r="C111" s="20"/>
      <c r="D111" s="31"/>
      <c r="E111" s="5"/>
      <c r="F111" s="5"/>
      <c r="G111" s="5"/>
      <c r="H111" s="5"/>
      <c r="I111" s="5"/>
      <c r="J111" s="4"/>
      <c r="K111" s="12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</row>
    <row r="112" spans="1:51" ht="12.75" customHeight="1">
      <c r="A112" s="4"/>
      <c r="B112" s="4"/>
      <c r="C112" s="20"/>
      <c r="D112" s="31"/>
      <c r="E112" s="5"/>
      <c r="F112" s="5"/>
      <c r="G112" s="5"/>
      <c r="H112" s="5"/>
      <c r="I112" s="5"/>
      <c r="J112" s="4"/>
      <c r="K112" s="12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</row>
    <row r="113" spans="1:51" ht="12.75" customHeight="1">
      <c r="A113" s="4"/>
      <c r="B113" s="4"/>
      <c r="C113" s="20"/>
      <c r="D113" s="31"/>
      <c r="E113" s="5"/>
      <c r="F113" s="5"/>
      <c r="G113" s="5"/>
      <c r="H113" s="5"/>
      <c r="I113" s="5"/>
      <c r="J113" s="4"/>
      <c r="K113" s="12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</row>
    <row r="114" spans="1:51" ht="17.25" customHeight="1">
      <c r="A114" s="224" t="s">
        <v>221</v>
      </c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</row>
    <row r="115" spans="1:51" ht="12.75" customHeight="1">
      <c r="A115" s="4"/>
      <c r="B115" s="4"/>
      <c r="C115" s="20"/>
      <c r="D115" s="31"/>
      <c r="E115" s="220"/>
      <c r="F115" s="220"/>
      <c r="G115" s="220"/>
      <c r="H115" s="220"/>
      <c r="I115" s="220"/>
      <c r="J115" s="220"/>
      <c r="K115" s="12"/>
      <c r="M115" s="109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</row>
    <row r="116" spans="1:51" ht="12.75" customHeight="1">
      <c r="A116" s="75">
        <v>9</v>
      </c>
      <c r="B116" s="75"/>
      <c r="C116" s="75"/>
      <c r="D116" s="201" t="s">
        <v>203</v>
      </c>
      <c r="E116" s="201"/>
      <c r="F116" s="201"/>
      <c r="G116" s="201"/>
      <c r="H116" s="201"/>
      <c r="I116" s="201"/>
      <c r="J116" s="201"/>
      <c r="K116" s="39">
        <f>SUM(K118)</f>
        <v>100000</v>
      </c>
      <c r="L116" s="39">
        <f>SUM(L118)</f>
        <v>0</v>
      </c>
      <c r="M116" s="39">
        <f>SUM(M118)</f>
        <v>0</v>
      </c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</row>
    <row r="117" spans="1:51" ht="12.75" customHeight="1">
      <c r="A117" s="24"/>
      <c r="B117" s="4"/>
      <c r="C117" s="4"/>
      <c r="D117" s="31"/>
      <c r="E117" s="223"/>
      <c r="F117" s="223"/>
      <c r="G117" s="223"/>
      <c r="H117" s="223"/>
      <c r="I117" s="223"/>
      <c r="J117" s="223"/>
      <c r="K117" s="12"/>
      <c r="L117" s="12"/>
      <c r="M117" s="12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</row>
    <row r="118" spans="1:51" ht="12.75" customHeight="1">
      <c r="A118" s="8">
        <v>92</v>
      </c>
      <c r="B118" s="9"/>
      <c r="C118" s="8" t="s">
        <v>135</v>
      </c>
      <c r="D118" s="215" t="s">
        <v>202</v>
      </c>
      <c r="E118" s="215"/>
      <c r="F118" s="215"/>
      <c r="G118" s="215"/>
      <c r="H118" s="215"/>
      <c r="I118" s="215"/>
      <c r="J118" s="215"/>
      <c r="K118" s="19">
        <f>K120</f>
        <v>100000</v>
      </c>
      <c r="L118" s="19">
        <f>L120</f>
        <v>0</v>
      </c>
      <c r="M118" s="19">
        <f>M120</f>
        <v>0</v>
      </c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</row>
    <row r="119" spans="1:51" ht="12.75" customHeight="1">
      <c r="A119" s="24"/>
      <c r="B119" s="4"/>
      <c r="C119" s="7"/>
      <c r="D119" s="173"/>
      <c r="E119" s="220"/>
      <c r="F119" s="220"/>
      <c r="G119" s="220"/>
      <c r="H119" s="220"/>
      <c r="I119" s="220"/>
      <c r="J119" s="220"/>
      <c r="K119" s="12"/>
      <c r="L119" s="12"/>
      <c r="M119" s="12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</row>
    <row r="120" spans="1:51" ht="12.75" customHeight="1">
      <c r="A120" s="4"/>
      <c r="B120" s="21">
        <v>922</v>
      </c>
      <c r="C120" s="4"/>
      <c r="D120" s="31"/>
      <c r="E120" s="218" t="s">
        <v>200</v>
      </c>
      <c r="F120" s="218"/>
      <c r="G120" s="218"/>
      <c r="H120" s="218"/>
      <c r="I120" s="218"/>
      <c r="J120" s="218"/>
      <c r="K120" s="12">
        <v>100000</v>
      </c>
      <c r="L120" s="12"/>
      <c r="M120" s="12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</row>
    <row r="121" spans="1:51" ht="12.75" customHeight="1">
      <c r="A121" s="4"/>
      <c r="B121" s="4"/>
      <c r="C121" s="20"/>
      <c r="D121" s="31"/>
      <c r="E121" s="5"/>
      <c r="F121" s="5"/>
      <c r="G121" s="5"/>
      <c r="H121" s="5"/>
      <c r="I121" s="5"/>
      <c r="J121" s="4"/>
      <c r="K121" s="12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</row>
    <row r="122" spans="1:51" ht="12.75" customHeight="1">
      <c r="A122" s="4"/>
      <c r="B122" s="4"/>
      <c r="C122" s="4"/>
      <c r="D122" s="31"/>
      <c r="E122" s="4"/>
      <c r="F122" s="4"/>
      <c r="G122" s="4"/>
      <c r="H122" s="4"/>
      <c r="I122" s="4"/>
      <c r="J122" s="4"/>
      <c r="K122" s="12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</row>
    <row r="123" spans="1:51" ht="12.75" customHeight="1">
      <c r="A123" s="7"/>
      <c r="B123" s="4"/>
      <c r="C123" s="4"/>
      <c r="D123" s="31"/>
      <c r="E123" s="4"/>
      <c r="F123" s="4"/>
      <c r="G123" s="4"/>
      <c r="H123" s="4"/>
      <c r="I123" s="4"/>
      <c r="J123" s="4"/>
      <c r="K123" s="12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</row>
    <row r="124" spans="1:51" ht="12.75" customHeight="1">
      <c r="A124" s="222" t="s">
        <v>31</v>
      </c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</row>
    <row r="125" spans="1:51" ht="12.75" customHeight="1">
      <c r="A125" s="220" t="s">
        <v>212</v>
      </c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</row>
    <row r="126" spans="1:51" ht="12.75" customHeight="1">
      <c r="A126" s="25"/>
      <c r="B126" s="25"/>
      <c r="C126" s="25"/>
      <c r="D126" s="173"/>
      <c r="E126" s="25"/>
      <c r="F126" s="25"/>
      <c r="G126" s="25"/>
      <c r="H126" s="25"/>
      <c r="I126" s="25"/>
      <c r="J126" s="25"/>
      <c r="K126" s="25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</row>
    <row r="127" spans="1:51" ht="23.25" customHeight="1">
      <c r="A127" s="261" t="s">
        <v>246</v>
      </c>
      <c r="B127" s="262"/>
      <c r="C127" s="262"/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</row>
    <row r="128" spans="1:51" ht="12.75" customHeight="1">
      <c r="A128" s="7"/>
      <c r="B128" s="5"/>
      <c r="C128" s="5"/>
      <c r="D128" s="31"/>
      <c r="E128" s="5"/>
      <c r="F128" s="5"/>
      <c r="G128" s="5"/>
      <c r="H128" s="5"/>
      <c r="I128" s="5"/>
      <c r="J128" s="5"/>
      <c r="K128" s="5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</row>
    <row r="129" spans="1:51" ht="12.75" customHeight="1">
      <c r="A129" s="111" t="s">
        <v>28</v>
      </c>
      <c r="B129" s="112"/>
      <c r="C129" s="112"/>
      <c r="D129" s="176" t="s">
        <v>39</v>
      </c>
      <c r="E129" s="233" t="s">
        <v>90</v>
      </c>
      <c r="F129" s="234"/>
      <c r="G129" s="234"/>
      <c r="H129" s="234"/>
      <c r="I129" s="112"/>
      <c r="J129" s="112"/>
      <c r="K129" s="82" t="s">
        <v>243</v>
      </c>
      <c r="L129" s="82" t="s">
        <v>213</v>
      </c>
      <c r="M129" s="82" t="s">
        <v>244</v>
      </c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</row>
    <row r="130" spans="1:51" ht="12.75" customHeight="1">
      <c r="A130" s="113"/>
      <c r="B130" s="4"/>
      <c r="C130" s="4"/>
      <c r="D130" s="31"/>
      <c r="E130" s="4"/>
      <c r="F130" s="4"/>
      <c r="G130" s="4"/>
      <c r="H130" s="4"/>
      <c r="I130" s="4"/>
      <c r="J130" s="4"/>
      <c r="K130" s="12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</row>
    <row r="131" spans="1:51" ht="12.75" customHeight="1">
      <c r="A131" s="114"/>
      <c r="C131" s="251" t="s">
        <v>239</v>
      </c>
      <c r="D131" s="251"/>
      <c r="E131" s="251"/>
      <c r="F131" s="251"/>
      <c r="G131" s="251"/>
      <c r="H131" s="251"/>
      <c r="I131" s="251"/>
      <c r="J131" s="251"/>
      <c r="K131" s="115">
        <f>SUM(K133+K151+K189+K278+K303+K363)</f>
        <v>8753010</v>
      </c>
      <c r="L131" s="115">
        <f>SUM(L133+L151+L189+L278+L303+L363)</f>
        <v>9133010</v>
      </c>
      <c r="M131" s="115">
        <f>SUM(M133+M151+M189+M278+M303+M363)</f>
        <v>8723010</v>
      </c>
      <c r="N131" s="77"/>
      <c r="O131" s="77"/>
      <c r="P131" s="77"/>
      <c r="Q131" s="110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</row>
    <row r="132" spans="1:51" ht="12.75" customHeight="1">
      <c r="A132" s="4"/>
      <c r="B132" s="4"/>
      <c r="C132" s="4"/>
      <c r="D132" s="31"/>
      <c r="E132" s="4"/>
      <c r="F132" s="4"/>
      <c r="G132" s="4"/>
      <c r="H132" s="4"/>
      <c r="I132" s="4" t="s">
        <v>6</v>
      </c>
      <c r="J132" s="4"/>
      <c r="K132" s="109"/>
      <c r="L132" s="109"/>
      <c r="M132" s="109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</row>
    <row r="133" spans="1:51" ht="12.75" customHeight="1">
      <c r="A133" s="116"/>
      <c r="B133" s="201" t="s">
        <v>91</v>
      </c>
      <c r="C133" s="201"/>
      <c r="D133" s="201"/>
      <c r="E133" s="201"/>
      <c r="F133" s="201"/>
      <c r="G133" s="201"/>
      <c r="H133" s="201"/>
      <c r="I133" s="201"/>
      <c r="J133" s="201"/>
      <c r="K133" s="39">
        <f>K135</f>
        <v>537500</v>
      </c>
      <c r="L133" s="39">
        <f>L135</f>
        <v>254000</v>
      </c>
      <c r="M133" s="39">
        <f>M135</f>
        <v>255000</v>
      </c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</row>
    <row r="134" spans="2:51" s="76" customFormat="1" ht="12.75" customHeight="1">
      <c r="B134" s="117"/>
      <c r="C134" s="117"/>
      <c r="D134" s="177"/>
      <c r="E134" s="117"/>
      <c r="F134" s="117"/>
      <c r="G134" s="117"/>
      <c r="H134" s="117"/>
      <c r="I134" s="117"/>
      <c r="J134" s="117"/>
      <c r="K134" s="118"/>
      <c r="L134" s="118"/>
      <c r="M134" s="118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</row>
    <row r="135" spans="1:51" ht="12.75" customHeight="1">
      <c r="A135" s="74"/>
      <c r="B135" s="249" t="s">
        <v>40</v>
      </c>
      <c r="C135" s="250"/>
      <c r="D135" s="250"/>
      <c r="E135" s="222" t="s">
        <v>111</v>
      </c>
      <c r="F135" s="222"/>
      <c r="G135" s="222"/>
      <c r="H135" s="222"/>
      <c r="I135" s="222"/>
      <c r="J135" s="222"/>
      <c r="K135" s="17">
        <f>K137</f>
        <v>537500</v>
      </c>
      <c r="L135" s="17">
        <f>L137</f>
        <v>254000</v>
      </c>
      <c r="M135" s="17">
        <f>M137</f>
        <v>255000</v>
      </c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</row>
    <row r="136" spans="1:51" ht="12.75" customHeight="1">
      <c r="A136" s="74"/>
      <c r="B136" s="18"/>
      <c r="C136" s="21"/>
      <c r="D136" s="31"/>
      <c r="E136" s="25"/>
      <c r="F136" s="25"/>
      <c r="G136" s="25"/>
      <c r="H136" s="25"/>
      <c r="I136" s="25"/>
      <c r="J136" s="25"/>
      <c r="K136" s="17"/>
      <c r="L136" s="17"/>
      <c r="M136" s="1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</row>
    <row r="137" spans="1:51" ht="12.75" customHeight="1">
      <c r="A137" s="4"/>
      <c r="B137" s="32" t="s">
        <v>41</v>
      </c>
      <c r="C137" s="29"/>
      <c r="D137" s="178"/>
      <c r="E137" s="119" t="s">
        <v>147</v>
      </c>
      <c r="F137" s="214" t="s">
        <v>44</v>
      </c>
      <c r="G137" s="214"/>
      <c r="H137" s="214"/>
      <c r="I137" s="214"/>
      <c r="J137" s="214"/>
      <c r="K137" s="120">
        <f>K138+K144</f>
        <v>537500</v>
      </c>
      <c r="L137" s="120">
        <f>L138+L144</f>
        <v>254000</v>
      </c>
      <c r="M137" s="120">
        <f>M138+M144</f>
        <v>255000</v>
      </c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</row>
    <row r="138" spans="1:51" ht="12.75" customHeight="1">
      <c r="A138" s="4"/>
      <c r="B138" s="13" t="s">
        <v>42</v>
      </c>
      <c r="C138" s="5"/>
      <c r="D138" s="31"/>
      <c r="E138" s="121" t="s">
        <v>148</v>
      </c>
      <c r="F138" s="218" t="s">
        <v>45</v>
      </c>
      <c r="G138" s="218"/>
      <c r="H138" s="218"/>
      <c r="I138" s="218"/>
      <c r="J138" s="218"/>
      <c r="K138" s="12">
        <f>K140</f>
        <v>52500</v>
      </c>
      <c r="L138" s="12">
        <f>L140</f>
        <v>54000</v>
      </c>
      <c r="M138" s="12">
        <f>M140</f>
        <v>55000</v>
      </c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</row>
    <row r="139" spans="1:51" ht="12.75" customHeight="1">
      <c r="A139" s="4"/>
      <c r="B139" s="7" t="s">
        <v>43</v>
      </c>
      <c r="C139" s="4"/>
      <c r="D139" s="173"/>
      <c r="E139" s="214" t="s">
        <v>196</v>
      </c>
      <c r="F139" s="214"/>
      <c r="G139" s="214"/>
      <c r="H139" s="214"/>
      <c r="I139" s="214"/>
      <c r="J139" s="214"/>
      <c r="K139" s="12"/>
      <c r="L139" s="12"/>
      <c r="M139" s="12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</row>
    <row r="140" spans="1:51" ht="12.75" customHeight="1">
      <c r="A140" s="8">
        <v>32</v>
      </c>
      <c r="B140" s="8"/>
      <c r="C140" s="9"/>
      <c r="D140" s="160"/>
      <c r="E140" s="215" t="s">
        <v>27</v>
      </c>
      <c r="F140" s="215"/>
      <c r="G140" s="215"/>
      <c r="H140" s="215"/>
      <c r="I140" s="215"/>
      <c r="J140" s="215"/>
      <c r="K140" s="19">
        <f>K142</f>
        <v>52500</v>
      </c>
      <c r="L140" s="19">
        <v>54000</v>
      </c>
      <c r="M140" s="19">
        <v>55000</v>
      </c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</row>
    <row r="141" spans="1:51" ht="12.75" customHeight="1">
      <c r="A141" s="24"/>
      <c r="B141" s="7"/>
      <c r="C141" s="4"/>
      <c r="D141" s="31"/>
      <c r="E141" s="222"/>
      <c r="F141" s="222"/>
      <c r="G141" s="222"/>
      <c r="H141" s="222"/>
      <c r="I141" s="222"/>
      <c r="J141" s="222"/>
      <c r="K141" s="12"/>
      <c r="L141" s="12"/>
      <c r="M141" s="12"/>
      <c r="N141" s="77"/>
      <c r="O141" s="77"/>
      <c r="P141" s="77"/>
      <c r="Q141" s="110"/>
      <c r="R141" s="77"/>
      <c r="S141" s="110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</row>
    <row r="142" spans="1:51" ht="12.75" customHeight="1">
      <c r="A142" s="4"/>
      <c r="B142" s="4">
        <v>329</v>
      </c>
      <c r="C142" s="4"/>
      <c r="D142" s="31" t="s">
        <v>252</v>
      </c>
      <c r="E142" s="218" t="s">
        <v>21</v>
      </c>
      <c r="F142" s="218"/>
      <c r="G142" s="218"/>
      <c r="H142" s="218"/>
      <c r="I142" s="218"/>
      <c r="J142" s="218"/>
      <c r="K142" s="30">
        <v>52500</v>
      </c>
      <c r="L142" s="30"/>
      <c r="M142" s="30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</row>
    <row r="143" spans="1:51" ht="12.75" customHeight="1">
      <c r="A143" s="4"/>
      <c r="B143" s="7"/>
      <c r="C143" s="5"/>
      <c r="D143" s="31"/>
      <c r="E143" s="20"/>
      <c r="F143" s="20"/>
      <c r="G143" s="20"/>
      <c r="H143" s="20"/>
      <c r="I143" s="20"/>
      <c r="J143" s="20"/>
      <c r="K143" s="30"/>
      <c r="L143" s="12"/>
      <c r="M143" s="12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</row>
    <row r="144" spans="1:51" s="146" customFormat="1" ht="12.75" customHeight="1">
      <c r="A144" s="4"/>
      <c r="B144" s="13" t="s">
        <v>42</v>
      </c>
      <c r="C144" s="5"/>
      <c r="D144" s="31"/>
      <c r="E144" s="121" t="s">
        <v>222</v>
      </c>
      <c r="F144" s="218" t="s">
        <v>228</v>
      </c>
      <c r="G144" s="218"/>
      <c r="H144" s="218"/>
      <c r="I144" s="218"/>
      <c r="J144" s="218"/>
      <c r="K144" s="12">
        <f>K146</f>
        <v>485000</v>
      </c>
      <c r="L144" s="12">
        <f>L146</f>
        <v>200000</v>
      </c>
      <c r="M144" s="12">
        <f>M146</f>
        <v>200000</v>
      </c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</row>
    <row r="145" spans="1:51" s="146" customFormat="1" ht="12.75" customHeight="1">
      <c r="A145" s="4"/>
      <c r="B145" s="7" t="s">
        <v>43</v>
      </c>
      <c r="C145" s="4"/>
      <c r="D145" s="173"/>
      <c r="E145" s="214" t="s">
        <v>271</v>
      </c>
      <c r="F145" s="214"/>
      <c r="G145" s="214"/>
      <c r="H145" s="214"/>
      <c r="I145" s="214"/>
      <c r="J145" s="214"/>
      <c r="K145" s="12"/>
      <c r="L145" s="12"/>
      <c r="M145" s="12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</row>
    <row r="146" spans="1:51" s="146" customFormat="1" ht="12.75" customHeight="1">
      <c r="A146" s="8">
        <v>54</v>
      </c>
      <c r="B146" s="8"/>
      <c r="C146" s="9"/>
      <c r="D146" s="160"/>
      <c r="E146" s="215" t="s">
        <v>219</v>
      </c>
      <c r="F146" s="215"/>
      <c r="G146" s="215"/>
      <c r="H146" s="215"/>
      <c r="I146" s="215"/>
      <c r="J146" s="215"/>
      <c r="K146" s="19">
        <f>K148+K149</f>
        <v>485000</v>
      </c>
      <c r="L146" s="19">
        <v>200000</v>
      </c>
      <c r="M146" s="19">
        <v>200000</v>
      </c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</row>
    <row r="147" spans="1:51" s="146" customFormat="1" ht="12.75" customHeight="1">
      <c r="A147" s="148"/>
      <c r="B147" s="147"/>
      <c r="C147" s="143"/>
      <c r="D147" s="175"/>
      <c r="E147" s="216"/>
      <c r="F147" s="216"/>
      <c r="G147" s="216"/>
      <c r="H147" s="216"/>
      <c r="I147" s="216"/>
      <c r="J147" s="216"/>
      <c r="K147" s="144"/>
      <c r="L147" s="144"/>
      <c r="M147" s="144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</row>
    <row r="148" spans="1:51" s="156" customFormat="1" ht="25.5" customHeight="1">
      <c r="A148" s="4"/>
      <c r="B148" s="157">
        <v>544</v>
      </c>
      <c r="C148" s="4"/>
      <c r="D148" s="31" t="s">
        <v>253</v>
      </c>
      <c r="E148" s="217" t="s">
        <v>223</v>
      </c>
      <c r="F148" s="217"/>
      <c r="G148" s="217"/>
      <c r="H148" s="217"/>
      <c r="I148" s="217"/>
      <c r="J148" s="217"/>
      <c r="K148" s="30">
        <v>200000</v>
      </c>
      <c r="L148" s="30"/>
      <c r="M148" s="30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</row>
    <row r="149" spans="1:51" s="156" customFormat="1" ht="12.75" customHeight="1">
      <c r="A149" s="4"/>
      <c r="B149" s="4">
        <v>547</v>
      </c>
      <c r="C149" s="4"/>
      <c r="D149" s="31" t="s">
        <v>253</v>
      </c>
      <c r="E149" s="218" t="s">
        <v>220</v>
      </c>
      <c r="F149" s="218"/>
      <c r="G149" s="218"/>
      <c r="H149" s="218"/>
      <c r="I149" s="218"/>
      <c r="J149" s="218"/>
      <c r="K149" s="30">
        <v>285000</v>
      </c>
      <c r="L149" s="30"/>
      <c r="M149" s="30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</row>
    <row r="150" spans="1:51" ht="12.75" customHeight="1">
      <c r="A150" s="4"/>
      <c r="B150" s="7"/>
      <c r="C150" s="4"/>
      <c r="D150" s="31"/>
      <c r="E150" s="218"/>
      <c r="F150" s="218"/>
      <c r="G150" s="218"/>
      <c r="H150" s="218"/>
      <c r="I150" s="218"/>
      <c r="J150" s="218"/>
      <c r="K150" s="30"/>
      <c r="M150" s="109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</row>
    <row r="151" spans="1:51" ht="12.75" customHeight="1">
      <c r="A151" s="116"/>
      <c r="B151" s="237" t="s">
        <v>92</v>
      </c>
      <c r="C151" s="237"/>
      <c r="D151" s="237"/>
      <c r="E151" s="237"/>
      <c r="F151" s="237"/>
      <c r="G151" s="237"/>
      <c r="H151" s="237"/>
      <c r="I151" s="237"/>
      <c r="J151" s="237"/>
      <c r="K151" s="122">
        <f>SUM(K153)</f>
        <v>1757100</v>
      </c>
      <c r="L151" s="122">
        <f>SUM(L153)</f>
        <v>1757000</v>
      </c>
      <c r="M151" s="122">
        <f>SUM(M153)</f>
        <v>1789000</v>
      </c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</row>
    <row r="152" spans="2:51" s="76" customFormat="1" ht="12.75" customHeight="1">
      <c r="B152" s="123"/>
      <c r="C152" s="123"/>
      <c r="D152" s="179"/>
      <c r="E152" s="123"/>
      <c r="F152" s="123"/>
      <c r="G152" s="123"/>
      <c r="H152" s="123"/>
      <c r="I152" s="123"/>
      <c r="J152" s="123"/>
      <c r="K152" s="124"/>
      <c r="L152" s="124"/>
      <c r="M152" s="124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</row>
    <row r="153" spans="1:51" ht="12.75" customHeight="1">
      <c r="A153" s="125"/>
      <c r="B153" s="249" t="s">
        <v>46</v>
      </c>
      <c r="C153" s="249"/>
      <c r="D153" s="249"/>
      <c r="E153" s="222" t="s">
        <v>112</v>
      </c>
      <c r="F153" s="222"/>
      <c r="G153" s="222"/>
      <c r="H153" s="222"/>
      <c r="I153" s="222"/>
      <c r="J153" s="222"/>
      <c r="K153" s="17">
        <f>K155</f>
        <v>1757100</v>
      </c>
      <c r="L153" s="17">
        <f>L155</f>
        <v>1757000</v>
      </c>
      <c r="M153" s="17">
        <f>M155</f>
        <v>1789000</v>
      </c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</row>
    <row r="154" spans="1:51" ht="12.75" customHeight="1">
      <c r="A154" s="4"/>
      <c r="B154" s="222"/>
      <c r="C154" s="222"/>
      <c r="D154" s="222"/>
      <c r="E154" s="218"/>
      <c r="F154" s="218"/>
      <c r="G154" s="218"/>
      <c r="H154" s="218"/>
      <c r="I154" s="218"/>
      <c r="J154" s="218"/>
      <c r="K154" s="12"/>
      <c r="L154" s="12"/>
      <c r="M154" s="12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</row>
    <row r="155" spans="1:51" ht="12.75" customHeight="1">
      <c r="A155" s="4"/>
      <c r="B155" s="37" t="s">
        <v>41</v>
      </c>
      <c r="C155" s="37"/>
      <c r="D155" s="180"/>
      <c r="E155" s="119" t="s">
        <v>149</v>
      </c>
      <c r="F155" s="214" t="s">
        <v>44</v>
      </c>
      <c r="G155" s="214"/>
      <c r="H155" s="214"/>
      <c r="I155" s="214"/>
      <c r="J155" s="214"/>
      <c r="K155" s="120">
        <f>SUM(K156+K164+K183)</f>
        <v>1757100</v>
      </c>
      <c r="L155" s="120">
        <f>SUM(L156+L164+L183)</f>
        <v>1757000</v>
      </c>
      <c r="M155" s="120">
        <f>SUM(M156+M164+M183)</f>
        <v>1789000</v>
      </c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</row>
    <row r="156" spans="1:51" ht="12.75" customHeight="1">
      <c r="A156" s="4"/>
      <c r="B156" s="222" t="s">
        <v>42</v>
      </c>
      <c r="C156" s="222"/>
      <c r="D156" s="222"/>
      <c r="E156" s="121" t="s">
        <v>150</v>
      </c>
      <c r="F156" s="248" t="s">
        <v>47</v>
      </c>
      <c r="G156" s="248"/>
      <c r="H156" s="248"/>
      <c r="I156" s="248"/>
      <c r="J156" s="248"/>
      <c r="K156" s="12">
        <f>K158</f>
        <v>765000</v>
      </c>
      <c r="L156" s="12">
        <f>L158</f>
        <v>775000</v>
      </c>
      <c r="M156" s="12">
        <f>M158</f>
        <v>785000</v>
      </c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</row>
    <row r="157" spans="1:51" ht="12.75" customHeight="1">
      <c r="A157" s="4"/>
      <c r="B157" s="7" t="s">
        <v>43</v>
      </c>
      <c r="C157" s="4"/>
      <c r="D157" s="31"/>
      <c r="E157" s="214" t="s">
        <v>209</v>
      </c>
      <c r="F157" s="214"/>
      <c r="G157" s="214"/>
      <c r="H157" s="214"/>
      <c r="I157" s="214"/>
      <c r="J157" s="214"/>
      <c r="K157" s="12"/>
      <c r="L157" s="12"/>
      <c r="M157" s="12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</row>
    <row r="158" spans="1:51" ht="12.75" customHeight="1">
      <c r="A158" s="8">
        <v>31</v>
      </c>
      <c r="B158" s="9" t="s">
        <v>6</v>
      </c>
      <c r="C158" s="9"/>
      <c r="D158" s="160"/>
      <c r="E158" s="215" t="s">
        <v>7</v>
      </c>
      <c r="F158" s="215"/>
      <c r="G158" s="215"/>
      <c r="H158" s="215"/>
      <c r="I158" s="215"/>
      <c r="J158" s="215"/>
      <c r="K158" s="19">
        <f>K160+K161+K162</f>
        <v>765000</v>
      </c>
      <c r="L158" s="19">
        <v>775000</v>
      </c>
      <c r="M158" s="19">
        <v>785000</v>
      </c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</row>
    <row r="159" spans="1:51" ht="12.75" customHeight="1">
      <c r="A159" s="24"/>
      <c r="B159" s="4"/>
      <c r="C159" s="4"/>
      <c r="D159" s="31"/>
      <c r="E159" s="218"/>
      <c r="F159" s="218"/>
      <c r="G159" s="218"/>
      <c r="H159" s="218"/>
      <c r="I159" s="218"/>
      <c r="J159" s="218"/>
      <c r="K159" s="12"/>
      <c r="L159" s="12"/>
      <c r="M159" s="12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</row>
    <row r="160" spans="1:51" ht="12.75" customHeight="1">
      <c r="A160" s="4"/>
      <c r="B160" s="4">
        <v>311</v>
      </c>
      <c r="C160" s="4"/>
      <c r="D160" s="31" t="s">
        <v>252</v>
      </c>
      <c r="E160" s="218" t="s">
        <v>88</v>
      </c>
      <c r="F160" s="218"/>
      <c r="G160" s="218"/>
      <c r="H160" s="218"/>
      <c r="I160" s="218"/>
      <c r="J160" s="218"/>
      <c r="K160" s="12">
        <v>630000</v>
      </c>
      <c r="L160" s="12"/>
      <c r="M160" s="12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</row>
    <row r="161" spans="1:51" ht="12.75" customHeight="1">
      <c r="A161" s="4"/>
      <c r="B161" s="4">
        <v>312</v>
      </c>
      <c r="C161" s="4"/>
      <c r="D161" s="31" t="s">
        <v>252</v>
      </c>
      <c r="E161" s="218" t="s">
        <v>8</v>
      </c>
      <c r="F161" s="218"/>
      <c r="G161" s="218"/>
      <c r="H161" s="218"/>
      <c r="I161" s="218"/>
      <c r="J161" s="218"/>
      <c r="K161" s="12">
        <v>45000</v>
      </c>
      <c r="L161" s="12"/>
      <c r="M161" s="12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</row>
    <row r="162" spans="1:51" ht="12.75" customHeight="1">
      <c r="A162" s="4"/>
      <c r="B162" s="4">
        <v>313</v>
      </c>
      <c r="C162" s="4"/>
      <c r="D162" s="31" t="s">
        <v>252</v>
      </c>
      <c r="E162" s="218" t="s">
        <v>9</v>
      </c>
      <c r="F162" s="218"/>
      <c r="G162" s="218"/>
      <c r="H162" s="218"/>
      <c r="I162" s="218"/>
      <c r="J162" s="218"/>
      <c r="K162" s="30">
        <v>90000</v>
      </c>
      <c r="L162" s="30"/>
      <c r="M162" s="30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</row>
    <row r="163" spans="1:51" ht="12.75" customHeight="1">
      <c r="A163" s="4"/>
      <c r="B163" s="4"/>
      <c r="C163" s="4"/>
      <c r="D163" s="31"/>
      <c r="E163" s="218"/>
      <c r="F163" s="218"/>
      <c r="G163" s="218"/>
      <c r="H163" s="218"/>
      <c r="I163" s="218"/>
      <c r="J163" s="218"/>
      <c r="K163" s="12"/>
      <c r="L163" s="74"/>
      <c r="M163" s="74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</row>
    <row r="164" spans="1:51" ht="12.75" customHeight="1">
      <c r="A164" s="4"/>
      <c r="B164" s="243" t="s">
        <v>42</v>
      </c>
      <c r="C164" s="243"/>
      <c r="D164" s="243"/>
      <c r="E164" s="218" t="s">
        <v>151</v>
      </c>
      <c r="F164" s="218"/>
      <c r="G164" s="218"/>
      <c r="H164" s="218"/>
      <c r="I164" s="218"/>
      <c r="J164" s="218"/>
      <c r="K164" s="12">
        <f>SUM(K166+K174+K179)</f>
        <v>892100</v>
      </c>
      <c r="L164" s="12">
        <f>SUM(L166+L174+L179)</f>
        <v>907000</v>
      </c>
      <c r="M164" s="12">
        <f>SUM(M166+M174+M179)</f>
        <v>929000</v>
      </c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</row>
    <row r="165" spans="1:51" ht="12.75" customHeight="1">
      <c r="A165" s="4"/>
      <c r="B165" s="243" t="s">
        <v>43</v>
      </c>
      <c r="C165" s="243"/>
      <c r="D165" s="243"/>
      <c r="E165" s="214" t="s">
        <v>136</v>
      </c>
      <c r="F165" s="214"/>
      <c r="G165" s="214"/>
      <c r="H165" s="214"/>
      <c r="I165" s="214"/>
      <c r="J165" s="214"/>
      <c r="K165" s="12"/>
      <c r="L165" s="12"/>
      <c r="M165" s="12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</row>
    <row r="166" spans="1:51" ht="12.75" customHeight="1">
      <c r="A166" s="8">
        <v>32</v>
      </c>
      <c r="B166" s="9"/>
      <c r="C166" s="9"/>
      <c r="D166" s="160"/>
      <c r="E166" s="215" t="s">
        <v>10</v>
      </c>
      <c r="F166" s="215"/>
      <c r="G166" s="215"/>
      <c r="H166" s="215"/>
      <c r="I166" s="215"/>
      <c r="J166" s="215"/>
      <c r="K166" s="19">
        <f>K168+K169+K170+K172+K171</f>
        <v>816600</v>
      </c>
      <c r="L166" s="19">
        <v>830000</v>
      </c>
      <c r="M166" s="19">
        <v>850000</v>
      </c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</row>
    <row r="167" spans="1:51" ht="12.75" customHeight="1">
      <c r="A167" s="24"/>
      <c r="B167" s="4"/>
      <c r="C167" s="4"/>
      <c r="D167" s="31"/>
      <c r="E167" s="220"/>
      <c r="F167" s="220"/>
      <c r="G167" s="220"/>
      <c r="H167" s="220"/>
      <c r="I167" s="220"/>
      <c r="J167" s="220"/>
      <c r="K167" s="12"/>
      <c r="L167" s="12"/>
      <c r="M167" s="12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</row>
    <row r="168" spans="1:51" ht="12.75" customHeight="1">
      <c r="A168" s="4"/>
      <c r="B168" s="4">
        <v>321</v>
      </c>
      <c r="C168" s="4"/>
      <c r="D168" s="31" t="s">
        <v>252</v>
      </c>
      <c r="E168" s="218" t="s">
        <v>11</v>
      </c>
      <c r="F168" s="218"/>
      <c r="G168" s="218"/>
      <c r="H168" s="218"/>
      <c r="I168" s="218"/>
      <c r="J168" s="218"/>
      <c r="K168" s="12">
        <v>6000</v>
      </c>
      <c r="L168" s="12"/>
      <c r="M168" s="12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</row>
    <row r="169" spans="1:51" ht="12.75" customHeight="1">
      <c r="A169" s="4"/>
      <c r="B169" s="4">
        <v>322</v>
      </c>
      <c r="C169" s="4"/>
      <c r="D169" s="31" t="s">
        <v>252</v>
      </c>
      <c r="E169" s="218" t="s">
        <v>12</v>
      </c>
      <c r="F169" s="218"/>
      <c r="G169" s="218"/>
      <c r="H169" s="218"/>
      <c r="I169" s="218"/>
      <c r="J169" s="218"/>
      <c r="K169" s="12">
        <v>129000</v>
      </c>
      <c r="L169" s="12"/>
      <c r="M169" s="12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</row>
    <row r="170" spans="1:51" ht="12.75" customHeight="1">
      <c r="A170" s="4"/>
      <c r="B170" s="4">
        <v>323</v>
      </c>
      <c r="C170" s="4"/>
      <c r="D170" s="31" t="s">
        <v>252</v>
      </c>
      <c r="E170" s="218" t="s">
        <v>13</v>
      </c>
      <c r="F170" s="218"/>
      <c r="G170" s="218"/>
      <c r="H170" s="218"/>
      <c r="I170" s="218"/>
      <c r="J170" s="218"/>
      <c r="K170" s="12">
        <v>540000</v>
      </c>
      <c r="L170" s="12"/>
      <c r="M170" s="12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</row>
    <row r="171" spans="1:51" ht="12.75" customHeight="1">
      <c r="A171" s="4"/>
      <c r="B171" s="4">
        <v>324</v>
      </c>
      <c r="C171" s="20"/>
      <c r="D171" s="31" t="s">
        <v>252</v>
      </c>
      <c r="E171" s="218" t="s">
        <v>121</v>
      </c>
      <c r="F171" s="218"/>
      <c r="G171" s="218"/>
      <c r="H171" s="218"/>
      <c r="I171" s="218"/>
      <c r="J171" s="218"/>
      <c r="K171" s="12">
        <v>1000</v>
      </c>
      <c r="L171" s="12"/>
      <c r="M171" s="12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</row>
    <row r="172" spans="1:51" ht="12.75" customHeight="1">
      <c r="A172" s="4"/>
      <c r="B172" s="4">
        <v>329</v>
      </c>
      <c r="C172" s="20"/>
      <c r="D172" s="31" t="s">
        <v>252</v>
      </c>
      <c r="E172" s="218" t="s">
        <v>14</v>
      </c>
      <c r="F172" s="218"/>
      <c r="G172" s="218"/>
      <c r="H172" s="218"/>
      <c r="I172" s="218"/>
      <c r="J172" s="218"/>
      <c r="K172" s="12">
        <v>140600</v>
      </c>
      <c r="L172" s="12"/>
      <c r="M172" s="12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</row>
    <row r="173" spans="1:51" ht="12.75" customHeight="1">
      <c r="A173" s="4"/>
      <c r="B173" s="4"/>
      <c r="C173" s="4"/>
      <c r="D173" s="31"/>
      <c r="E173" s="218"/>
      <c r="F173" s="218"/>
      <c r="G173" s="218"/>
      <c r="H173" s="218"/>
      <c r="I173" s="218"/>
      <c r="J173" s="218"/>
      <c r="K173" s="12"/>
      <c r="L173" s="4"/>
      <c r="M173" s="12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</row>
    <row r="174" spans="1:51" ht="12.75" customHeight="1">
      <c r="A174" s="8">
        <v>34</v>
      </c>
      <c r="B174" s="9"/>
      <c r="C174" s="9"/>
      <c r="D174" s="160"/>
      <c r="E174" s="215" t="s">
        <v>15</v>
      </c>
      <c r="F174" s="215"/>
      <c r="G174" s="215"/>
      <c r="H174" s="215"/>
      <c r="I174" s="215"/>
      <c r="J174" s="215"/>
      <c r="K174" s="127">
        <f>K176+K177</f>
        <v>65500</v>
      </c>
      <c r="L174" s="127">
        <v>67000</v>
      </c>
      <c r="M174" s="127">
        <v>69000</v>
      </c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</row>
    <row r="175" spans="1:51" ht="12.75" customHeight="1">
      <c r="A175" s="24"/>
      <c r="B175" s="4"/>
      <c r="C175" s="4"/>
      <c r="D175" s="31"/>
      <c r="E175" s="220"/>
      <c r="F175" s="220"/>
      <c r="G175" s="220"/>
      <c r="H175" s="220"/>
      <c r="I175" s="220"/>
      <c r="J175" s="220"/>
      <c r="K175" s="12"/>
      <c r="L175" s="12"/>
      <c r="M175" s="12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</row>
    <row r="176" spans="1:51" ht="12.75" customHeight="1">
      <c r="A176" s="4"/>
      <c r="B176" s="4">
        <v>342</v>
      </c>
      <c r="C176" s="4"/>
      <c r="D176" s="31" t="s">
        <v>253</v>
      </c>
      <c r="E176" s="218" t="s">
        <v>38</v>
      </c>
      <c r="F176" s="218"/>
      <c r="G176" s="218"/>
      <c r="H176" s="218"/>
      <c r="I176" s="218"/>
      <c r="J176" s="218"/>
      <c r="K176" s="12">
        <v>50000</v>
      </c>
      <c r="L176" s="12"/>
      <c r="M176" s="12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</row>
    <row r="177" spans="1:51" ht="12.75" customHeight="1">
      <c r="A177" s="4"/>
      <c r="B177" s="4">
        <v>343</v>
      </c>
      <c r="C177" s="20"/>
      <c r="D177" s="31" t="s">
        <v>253</v>
      </c>
      <c r="E177" s="218" t="s">
        <v>16</v>
      </c>
      <c r="F177" s="218"/>
      <c r="G177" s="218"/>
      <c r="H177" s="218"/>
      <c r="I177" s="218"/>
      <c r="J177" s="218"/>
      <c r="K177" s="12">
        <v>15500</v>
      </c>
      <c r="L177" s="12"/>
      <c r="M177" s="12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</row>
    <row r="178" spans="1:51" ht="12.75" customHeight="1">
      <c r="A178" s="4"/>
      <c r="B178" s="4"/>
      <c r="C178" s="20"/>
      <c r="D178" s="31"/>
      <c r="E178" s="20"/>
      <c r="F178" s="20"/>
      <c r="G178" s="20"/>
      <c r="H178" s="20"/>
      <c r="I178" s="20"/>
      <c r="J178" s="20"/>
      <c r="K178" s="12"/>
      <c r="L178" s="67"/>
      <c r="M178" s="6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</row>
    <row r="179" spans="1:51" ht="12.75" customHeight="1">
      <c r="A179" s="8">
        <v>38</v>
      </c>
      <c r="B179" s="9"/>
      <c r="C179" s="9"/>
      <c r="D179" s="160"/>
      <c r="E179" s="215" t="s">
        <v>22</v>
      </c>
      <c r="F179" s="215"/>
      <c r="G179" s="215"/>
      <c r="H179" s="215"/>
      <c r="I179" s="215"/>
      <c r="J179" s="215"/>
      <c r="K179" s="19">
        <f>K181</f>
        <v>10000</v>
      </c>
      <c r="L179" s="19">
        <v>10000</v>
      </c>
      <c r="M179" s="19">
        <v>10000</v>
      </c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</row>
    <row r="180" spans="1:51" ht="12.75" customHeight="1">
      <c r="A180" s="24"/>
      <c r="B180" s="74"/>
      <c r="C180" s="74"/>
      <c r="D180" s="181"/>
      <c r="E180" s="236"/>
      <c r="F180" s="236"/>
      <c r="G180" s="236"/>
      <c r="H180" s="236"/>
      <c r="I180" s="236"/>
      <c r="J180" s="236"/>
      <c r="K180" s="11"/>
      <c r="L180" s="17"/>
      <c r="M180" s="1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</row>
    <row r="181" spans="1:51" ht="12.75" customHeight="1">
      <c r="A181" s="74"/>
      <c r="B181" s="4">
        <v>383</v>
      </c>
      <c r="C181" s="4"/>
      <c r="D181" s="31" t="s">
        <v>254</v>
      </c>
      <c r="E181" s="218" t="s">
        <v>26</v>
      </c>
      <c r="F181" s="218"/>
      <c r="G181" s="218"/>
      <c r="H181" s="218"/>
      <c r="I181" s="218"/>
      <c r="J181" s="218"/>
      <c r="K181" s="12">
        <v>10000</v>
      </c>
      <c r="L181" s="12"/>
      <c r="M181" s="12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</row>
    <row r="182" spans="1:51" ht="12.75" customHeight="1">
      <c r="A182" s="4"/>
      <c r="B182" s="4"/>
      <c r="C182" s="4"/>
      <c r="D182" s="31"/>
      <c r="E182" s="218"/>
      <c r="F182" s="218"/>
      <c r="G182" s="218"/>
      <c r="H182" s="218"/>
      <c r="I182" s="218"/>
      <c r="J182" s="218"/>
      <c r="K182" s="12"/>
      <c r="L182" s="4"/>
      <c r="M182" s="12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</row>
    <row r="183" spans="1:51" ht="12.75" customHeight="1">
      <c r="A183" s="4"/>
      <c r="B183" s="243" t="s">
        <v>81</v>
      </c>
      <c r="C183" s="243"/>
      <c r="D183" s="243"/>
      <c r="E183" s="4" t="s">
        <v>199</v>
      </c>
      <c r="F183" s="218" t="s">
        <v>48</v>
      </c>
      <c r="G183" s="218"/>
      <c r="H183" s="218"/>
      <c r="I183" s="218"/>
      <c r="J183" s="218"/>
      <c r="K183" s="12">
        <f>K185</f>
        <v>100000</v>
      </c>
      <c r="L183" s="12">
        <f>L185</f>
        <v>75000</v>
      </c>
      <c r="M183" s="12">
        <f>M185</f>
        <v>75000</v>
      </c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</row>
    <row r="184" spans="1:51" ht="12.75" customHeight="1">
      <c r="A184" s="4"/>
      <c r="B184" s="243" t="s">
        <v>43</v>
      </c>
      <c r="C184" s="243"/>
      <c r="D184" s="243"/>
      <c r="E184" s="214" t="s">
        <v>205</v>
      </c>
      <c r="F184" s="214"/>
      <c r="G184" s="214"/>
      <c r="H184" s="214"/>
      <c r="I184" s="214"/>
      <c r="J184" s="214"/>
      <c r="K184" s="12"/>
      <c r="L184" s="4"/>
      <c r="M184" s="12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</row>
    <row r="185" spans="1:51" ht="12.75" customHeight="1">
      <c r="A185" s="8">
        <v>42</v>
      </c>
      <c r="B185" s="9"/>
      <c r="C185" s="26" t="s">
        <v>192</v>
      </c>
      <c r="D185" s="174"/>
      <c r="E185" s="215" t="s">
        <v>193</v>
      </c>
      <c r="F185" s="215"/>
      <c r="G185" s="215"/>
      <c r="H185" s="215"/>
      <c r="I185" s="215"/>
      <c r="J185" s="215"/>
      <c r="K185" s="19">
        <f>SUM(K187)</f>
        <v>100000</v>
      </c>
      <c r="L185" s="19">
        <v>75000</v>
      </c>
      <c r="M185" s="19">
        <v>75000</v>
      </c>
      <c r="N185" s="77"/>
      <c r="O185" s="77"/>
      <c r="P185" s="77"/>
      <c r="Q185" s="110"/>
      <c r="R185" s="110"/>
      <c r="S185" s="110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</row>
    <row r="186" spans="1:51" ht="12.75" customHeight="1">
      <c r="A186" s="24"/>
      <c r="B186" s="4"/>
      <c r="C186" s="4"/>
      <c r="D186" s="31"/>
      <c r="E186" s="220"/>
      <c r="F186" s="220"/>
      <c r="G186" s="220"/>
      <c r="H186" s="220"/>
      <c r="I186" s="220"/>
      <c r="J186" s="220"/>
      <c r="K186" s="17"/>
      <c r="L186" s="17"/>
      <c r="M186" s="1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</row>
    <row r="187" spans="1:51" ht="12.75" customHeight="1">
      <c r="A187" s="4"/>
      <c r="B187" s="4">
        <v>422</v>
      </c>
      <c r="C187" s="4"/>
      <c r="D187" s="31" t="s">
        <v>252</v>
      </c>
      <c r="E187" s="218" t="s">
        <v>24</v>
      </c>
      <c r="F187" s="218"/>
      <c r="G187" s="218"/>
      <c r="H187" s="218"/>
      <c r="I187" s="218"/>
      <c r="J187" s="218"/>
      <c r="K187" s="12">
        <v>100000</v>
      </c>
      <c r="L187" s="12"/>
      <c r="M187" s="12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</row>
    <row r="188" spans="1:51" ht="12.75" customHeight="1">
      <c r="A188" s="4"/>
      <c r="B188" s="7"/>
      <c r="C188" s="20"/>
      <c r="D188" s="31"/>
      <c r="E188" s="218"/>
      <c r="F188" s="218"/>
      <c r="G188" s="218"/>
      <c r="H188" s="218"/>
      <c r="I188" s="218"/>
      <c r="J188" s="218"/>
      <c r="K188" s="12"/>
      <c r="L188" s="4"/>
      <c r="M188" s="12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</row>
    <row r="189" spans="1:51" ht="12.75" customHeight="1">
      <c r="A189" s="116"/>
      <c r="B189" s="237" t="s">
        <v>208</v>
      </c>
      <c r="C189" s="237"/>
      <c r="D189" s="237"/>
      <c r="E189" s="237"/>
      <c r="F189" s="237"/>
      <c r="G189" s="237"/>
      <c r="H189" s="237"/>
      <c r="I189" s="237"/>
      <c r="J189" s="237"/>
      <c r="K189" s="129">
        <f>K191</f>
        <v>3942000</v>
      </c>
      <c r="L189" s="129">
        <f>L191</f>
        <v>4465000</v>
      </c>
      <c r="M189" s="129">
        <f>M191</f>
        <v>3970000</v>
      </c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</row>
    <row r="190" spans="2:51" s="76" customFormat="1" ht="12.75" customHeight="1">
      <c r="B190" s="123"/>
      <c r="C190" s="123"/>
      <c r="D190" s="179"/>
      <c r="E190" s="123"/>
      <c r="F190" s="123"/>
      <c r="G190" s="123"/>
      <c r="H190" s="123"/>
      <c r="I190" s="123"/>
      <c r="J190" s="123"/>
      <c r="K190" s="130"/>
      <c r="L190" s="130"/>
      <c r="M190" s="130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</row>
    <row r="191" spans="1:51" ht="12.75" customHeight="1">
      <c r="A191" s="131"/>
      <c r="B191" s="258" t="s">
        <v>49</v>
      </c>
      <c r="C191" s="259"/>
      <c r="D191" s="259"/>
      <c r="E191" s="214" t="s">
        <v>113</v>
      </c>
      <c r="F191" s="214"/>
      <c r="G191" s="214"/>
      <c r="H191" s="214"/>
      <c r="I191" s="214"/>
      <c r="J191" s="214"/>
      <c r="K191" s="120">
        <f>SUM(K193+K228+K235)</f>
        <v>3942000</v>
      </c>
      <c r="L191" s="120">
        <f>SUM(L193+L228+L235)</f>
        <v>4465000</v>
      </c>
      <c r="M191" s="120">
        <f>SUM(M193+M228+M235)</f>
        <v>3970000</v>
      </c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</row>
    <row r="192" spans="1:51" ht="12.75" customHeight="1">
      <c r="A192" s="4"/>
      <c r="B192" s="222"/>
      <c r="C192" s="218"/>
      <c r="D192" s="218"/>
      <c r="E192" s="218"/>
      <c r="F192" s="218"/>
      <c r="G192" s="218"/>
      <c r="H192" s="218"/>
      <c r="I192" s="218"/>
      <c r="J192" s="218"/>
      <c r="K192" s="12"/>
      <c r="L192" s="12"/>
      <c r="M192" s="12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</row>
    <row r="193" spans="1:51" ht="12.75" customHeight="1">
      <c r="A193" s="4"/>
      <c r="B193" s="214" t="s">
        <v>50</v>
      </c>
      <c r="C193" s="214"/>
      <c r="D193" s="214"/>
      <c r="E193" s="119" t="s">
        <v>152</v>
      </c>
      <c r="F193" s="214" t="s">
        <v>51</v>
      </c>
      <c r="G193" s="214"/>
      <c r="H193" s="214"/>
      <c r="I193" s="214"/>
      <c r="J193" s="214"/>
      <c r="K193" s="120">
        <f>SUM(K194+K201+K208+K215+K221)</f>
        <v>1122000</v>
      </c>
      <c r="L193" s="120">
        <f>SUM(L194+L201+L208+L215+L221)</f>
        <v>825000</v>
      </c>
      <c r="M193" s="120">
        <f>SUM(M194+M201+M208+M215+M221)</f>
        <v>830000</v>
      </c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</row>
    <row r="194" spans="1:51" ht="12.75" customHeight="1">
      <c r="A194" s="4"/>
      <c r="B194" s="222" t="s">
        <v>42</v>
      </c>
      <c r="C194" s="218"/>
      <c r="D194" s="218"/>
      <c r="E194" s="121" t="s">
        <v>153</v>
      </c>
      <c r="F194" s="218" t="s">
        <v>55</v>
      </c>
      <c r="G194" s="218"/>
      <c r="H194" s="218"/>
      <c r="I194" s="218"/>
      <c r="J194" s="218"/>
      <c r="K194" s="12">
        <f>K196</f>
        <v>70000</v>
      </c>
      <c r="L194" s="12">
        <f>L196</f>
        <v>70000</v>
      </c>
      <c r="M194" s="12">
        <f>M196</f>
        <v>70000</v>
      </c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</row>
    <row r="195" spans="1:51" ht="12.75" customHeight="1">
      <c r="A195" s="4"/>
      <c r="B195" s="222" t="s">
        <v>43</v>
      </c>
      <c r="C195" s="218"/>
      <c r="D195" s="218"/>
      <c r="E195" s="214" t="s">
        <v>83</v>
      </c>
      <c r="F195" s="214"/>
      <c r="G195" s="214"/>
      <c r="H195" s="214"/>
      <c r="I195" s="214"/>
      <c r="J195" s="214"/>
      <c r="K195" s="12"/>
      <c r="L195" s="12"/>
      <c r="M195" s="12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</row>
    <row r="196" spans="1:51" ht="12.75" customHeight="1">
      <c r="A196" s="8">
        <v>32</v>
      </c>
      <c r="B196" s="8"/>
      <c r="C196" s="9"/>
      <c r="D196" s="160"/>
      <c r="E196" s="215" t="s">
        <v>10</v>
      </c>
      <c r="F196" s="215"/>
      <c r="G196" s="215"/>
      <c r="H196" s="215"/>
      <c r="I196" s="215"/>
      <c r="J196" s="215"/>
      <c r="K196" s="19">
        <f>SUM(K198+K199)</f>
        <v>70000</v>
      </c>
      <c r="L196" s="19">
        <v>70000</v>
      </c>
      <c r="M196" s="19">
        <v>70000</v>
      </c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</row>
    <row r="197" spans="1:51" ht="12.75" customHeight="1">
      <c r="A197" s="24"/>
      <c r="B197" s="25"/>
      <c r="C197" s="20"/>
      <c r="D197" s="31"/>
      <c r="E197" s="238"/>
      <c r="F197" s="238"/>
      <c r="G197" s="238"/>
      <c r="H197" s="238"/>
      <c r="I197" s="238"/>
      <c r="J197" s="238"/>
      <c r="K197" s="12"/>
      <c r="L197" s="12"/>
      <c r="M197" s="12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</row>
    <row r="198" spans="1:51" ht="12.75" customHeight="1">
      <c r="A198" s="4"/>
      <c r="B198" s="20">
        <v>322</v>
      </c>
      <c r="C198" s="20"/>
      <c r="D198" s="31" t="s">
        <v>255</v>
      </c>
      <c r="E198" s="238" t="s">
        <v>53</v>
      </c>
      <c r="F198" s="238"/>
      <c r="G198" s="238"/>
      <c r="H198" s="238"/>
      <c r="I198" s="238"/>
      <c r="J198" s="238"/>
      <c r="K198" s="12">
        <v>20000</v>
      </c>
      <c r="L198" s="12"/>
      <c r="M198" s="12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</row>
    <row r="199" spans="1:51" ht="12.75" customHeight="1">
      <c r="A199" s="4"/>
      <c r="B199" s="20">
        <v>323</v>
      </c>
      <c r="C199" s="20"/>
      <c r="D199" s="31" t="s">
        <v>255</v>
      </c>
      <c r="E199" s="238" t="s">
        <v>32</v>
      </c>
      <c r="F199" s="238"/>
      <c r="G199" s="238"/>
      <c r="H199" s="238"/>
      <c r="I199" s="238"/>
      <c r="J199" s="238"/>
      <c r="K199" s="12">
        <v>50000</v>
      </c>
      <c r="L199" s="12"/>
      <c r="M199" s="12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</row>
    <row r="200" spans="1:51" ht="12.75" customHeight="1">
      <c r="A200" s="4"/>
      <c r="B200" s="25"/>
      <c r="C200" s="20"/>
      <c r="D200" s="31"/>
      <c r="E200" s="238"/>
      <c r="F200" s="238"/>
      <c r="G200" s="238"/>
      <c r="H200" s="238"/>
      <c r="I200" s="238"/>
      <c r="J200" s="238"/>
      <c r="K200" s="12"/>
      <c r="L200" s="74"/>
      <c r="M200" s="74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</row>
    <row r="201" spans="1:51" ht="12.75" customHeight="1">
      <c r="A201" s="4"/>
      <c r="B201" s="222" t="s">
        <v>42</v>
      </c>
      <c r="C201" s="218"/>
      <c r="D201" s="218"/>
      <c r="E201" s="121" t="s">
        <v>154</v>
      </c>
      <c r="F201" s="218" t="s">
        <v>52</v>
      </c>
      <c r="G201" s="218"/>
      <c r="H201" s="218"/>
      <c r="I201" s="218"/>
      <c r="J201" s="218"/>
      <c r="K201" s="12">
        <f>K203</f>
        <v>600000</v>
      </c>
      <c r="L201" s="12">
        <f>L203</f>
        <v>300000</v>
      </c>
      <c r="M201" s="12">
        <f>M203</f>
        <v>300000</v>
      </c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</row>
    <row r="202" spans="1:51" ht="12.75" customHeight="1">
      <c r="A202" s="4"/>
      <c r="B202" s="243" t="s">
        <v>43</v>
      </c>
      <c r="C202" s="247"/>
      <c r="D202" s="247"/>
      <c r="E202" s="214" t="s">
        <v>251</v>
      </c>
      <c r="F202" s="214"/>
      <c r="G202" s="214"/>
      <c r="H202" s="214"/>
      <c r="I202" s="214"/>
      <c r="J202" s="214"/>
      <c r="K202" s="12"/>
      <c r="L202" s="4"/>
      <c r="M202" s="12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</row>
    <row r="203" spans="1:51" ht="12.75" customHeight="1">
      <c r="A203" s="8">
        <v>32</v>
      </c>
      <c r="B203" s="8"/>
      <c r="C203" s="9"/>
      <c r="D203" s="160"/>
      <c r="E203" s="8" t="s">
        <v>10</v>
      </c>
      <c r="F203" s="9"/>
      <c r="G203" s="9"/>
      <c r="H203" s="9"/>
      <c r="I203" s="9"/>
      <c r="J203" s="9"/>
      <c r="K203" s="19">
        <f>SUM(K205+K206)</f>
        <v>600000</v>
      </c>
      <c r="L203" s="19">
        <v>300000</v>
      </c>
      <c r="M203" s="19">
        <v>300000</v>
      </c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</row>
    <row r="204" spans="1:51" ht="12.75" customHeight="1">
      <c r="A204" s="24"/>
      <c r="B204" s="7"/>
      <c r="C204" s="4"/>
      <c r="D204" s="31"/>
      <c r="E204" s="222"/>
      <c r="F204" s="222"/>
      <c r="G204" s="222"/>
      <c r="H204" s="222"/>
      <c r="I204" s="222"/>
      <c r="J204" s="222"/>
      <c r="K204" s="11"/>
      <c r="L204" s="17"/>
      <c r="M204" s="1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</row>
    <row r="205" spans="1:51" ht="13.5" customHeight="1">
      <c r="A205" s="4"/>
      <c r="B205" s="4">
        <v>322</v>
      </c>
      <c r="C205" s="4"/>
      <c r="D205" s="31" t="s">
        <v>256</v>
      </c>
      <c r="E205" s="218" t="s">
        <v>12</v>
      </c>
      <c r="F205" s="218"/>
      <c r="G205" s="218"/>
      <c r="H205" s="218"/>
      <c r="I205" s="218"/>
      <c r="J205" s="218"/>
      <c r="K205" s="12">
        <v>50000</v>
      </c>
      <c r="L205" s="12"/>
      <c r="M205" s="12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</row>
    <row r="206" spans="1:51" ht="12.75" customHeight="1">
      <c r="A206" s="4"/>
      <c r="B206" s="4">
        <v>323</v>
      </c>
      <c r="C206" s="20"/>
      <c r="D206" s="31" t="s">
        <v>256</v>
      </c>
      <c r="E206" s="218" t="s">
        <v>32</v>
      </c>
      <c r="F206" s="218"/>
      <c r="G206" s="218"/>
      <c r="H206" s="218"/>
      <c r="I206" s="218"/>
      <c r="J206" s="218"/>
      <c r="K206" s="12">
        <v>550000</v>
      </c>
      <c r="L206" s="12"/>
      <c r="M206" s="12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</row>
    <row r="207" spans="1:51" ht="12.75" customHeight="1">
      <c r="A207" s="4"/>
      <c r="B207" s="7"/>
      <c r="C207" s="4"/>
      <c r="D207" s="31"/>
      <c r="E207" s="218"/>
      <c r="F207" s="218"/>
      <c r="G207" s="218"/>
      <c r="H207" s="218"/>
      <c r="I207" s="218"/>
      <c r="J207" s="218"/>
      <c r="K207" s="12"/>
      <c r="L207" s="74"/>
      <c r="M207" s="74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</row>
    <row r="208" spans="1:51" ht="12.75" customHeight="1">
      <c r="A208" s="4"/>
      <c r="B208" s="243" t="s">
        <v>42</v>
      </c>
      <c r="C208" s="247"/>
      <c r="D208" s="247"/>
      <c r="E208" s="5" t="s">
        <v>155</v>
      </c>
      <c r="F208" s="218" t="s">
        <v>54</v>
      </c>
      <c r="G208" s="218"/>
      <c r="H208" s="218"/>
      <c r="I208" s="218"/>
      <c r="J208" s="218"/>
      <c r="K208" s="12">
        <f>K210</f>
        <v>130000</v>
      </c>
      <c r="L208" s="12">
        <f>L210</f>
        <v>130000</v>
      </c>
      <c r="M208" s="12">
        <f>M210</f>
        <v>130000</v>
      </c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</row>
    <row r="209" spans="1:51" ht="12.75" customHeight="1">
      <c r="A209" s="4"/>
      <c r="B209" s="7" t="s">
        <v>43</v>
      </c>
      <c r="C209" s="4"/>
      <c r="D209" s="31"/>
      <c r="E209" s="214" t="s">
        <v>83</v>
      </c>
      <c r="F209" s="214"/>
      <c r="G209" s="214"/>
      <c r="H209" s="214"/>
      <c r="I209" s="214"/>
      <c r="J209" s="214"/>
      <c r="K209" s="12"/>
      <c r="L209" s="4"/>
      <c r="M209" s="12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</row>
    <row r="210" spans="1:51" ht="12.75" customHeight="1">
      <c r="A210" s="8">
        <v>32</v>
      </c>
      <c r="B210" s="8"/>
      <c r="C210" s="9"/>
      <c r="D210" s="160"/>
      <c r="E210" s="215" t="s">
        <v>10</v>
      </c>
      <c r="F210" s="215"/>
      <c r="G210" s="215"/>
      <c r="H210" s="215"/>
      <c r="I210" s="215"/>
      <c r="J210" s="215"/>
      <c r="K210" s="19">
        <f>SUM(K213+K212)</f>
        <v>130000</v>
      </c>
      <c r="L210" s="19">
        <v>130000</v>
      </c>
      <c r="M210" s="19">
        <v>130000</v>
      </c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</row>
    <row r="211" spans="1:51" ht="12.75" customHeight="1">
      <c r="A211" s="24"/>
      <c r="B211" s="7"/>
      <c r="C211" s="4"/>
      <c r="D211" s="31"/>
      <c r="E211" s="218"/>
      <c r="F211" s="218"/>
      <c r="G211" s="218"/>
      <c r="H211" s="218"/>
      <c r="I211" s="218"/>
      <c r="J211" s="218"/>
      <c r="K211" s="11"/>
      <c r="L211" s="17"/>
      <c r="M211" s="1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</row>
    <row r="212" spans="1:51" ht="12.75" customHeight="1">
      <c r="A212" s="4"/>
      <c r="B212" s="4">
        <v>322</v>
      </c>
      <c r="C212" s="4"/>
      <c r="D212" s="31" t="s">
        <v>257</v>
      </c>
      <c r="E212" s="218" t="s">
        <v>53</v>
      </c>
      <c r="F212" s="218"/>
      <c r="G212" s="218"/>
      <c r="H212" s="218"/>
      <c r="I212" s="218"/>
      <c r="J212" s="218"/>
      <c r="K212" s="12">
        <v>100000</v>
      </c>
      <c r="L212" s="12"/>
      <c r="M212" s="12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</row>
    <row r="213" spans="1:51" ht="12.75" customHeight="1">
      <c r="A213" s="4"/>
      <c r="B213" s="4">
        <v>323</v>
      </c>
      <c r="C213" s="20"/>
      <c r="D213" s="31" t="s">
        <v>257</v>
      </c>
      <c r="E213" s="218" t="s">
        <v>32</v>
      </c>
      <c r="F213" s="218"/>
      <c r="G213" s="218"/>
      <c r="H213" s="218"/>
      <c r="I213" s="218"/>
      <c r="J213" s="218"/>
      <c r="K213" s="12">
        <v>30000</v>
      </c>
      <c r="L213" s="12"/>
      <c r="M213" s="12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</row>
    <row r="214" spans="1:51" ht="12.75" customHeight="1">
      <c r="A214" s="4"/>
      <c r="B214" s="7"/>
      <c r="C214" s="4"/>
      <c r="D214" s="31"/>
      <c r="E214" s="218"/>
      <c r="F214" s="218"/>
      <c r="G214" s="218"/>
      <c r="H214" s="218"/>
      <c r="I214" s="218"/>
      <c r="J214" s="218"/>
      <c r="K214" s="12"/>
      <c r="L214" s="4"/>
      <c r="M214" s="12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</row>
    <row r="215" spans="1:51" ht="12.75" customHeight="1">
      <c r="A215" s="4"/>
      <c r="B215" s="243" t="s">
        <v>42</v>
      </c>
      <c r="C215" s="247"/>
      <c r="D215" s="247"/>
      <c r="E215" s="5" t="s">
        <v>156</v>
      </c>
      <c r="F215" s="218" t="s">
        <v>56</v>
      </c>
      <c r="G215" s="218"/>
      <c r="H215" s="218"/>
      <c r="I215" s="218"/>
      <c r="J215" s="218"/>
      <c r="K215" s="12">
        <f>K217</f>
        <v>250000</v>
      </c>
      <c r="L215" s="12">
        <f>L217</f>
        <v>250000</v>
      </c>
      <c r="M215" s="12">
        <f>M217</f>
        <v>250000</v>
      </c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</row>
    <row r="216" spans="1:51" ht="12.75" customHeight="1">
      <c r="A216" s="4"/>
      <c r="B216" s="243" t="s">
        <v>43</v>
      </c>
      <c r="C216" s="247"/>
      <c r="D216" s="247"/>
      <c r="E216" s="214" t="s">
        <v>137</v>
      </c>
      <c r="F216" s="214"/>
      <c r="G216" s="214"/>
      <c r="H216" s="214"/>
      <c r="I216" s="214"/>
      <c r="J216" s="214"/>
      <c r="K216" s="12"/>
      <c r="L216" s="12"/>
      <c r="M216" s="12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</row>
    <row r="217" spans="1:51" ht="12.75" customHeight="1">
      <c r="A217" s="8">
        <v>32</v>
      </c>
      <c r="B217" s="8"/>
      <c r="C217" s="9"/>
      <c r="D217" s="160"/>
      <c r="E217" s="215" t="s">
        <v>10</v>
      </c>
      <c r="F217" s="215"/>
      <c r="G217" s="215"/>
      <c r="H217" s="215"/>
      <c r="I217" s="215"/>
      <c r="J217" s="215"/>
      <c r="K217" s="19">
        <f>K219</f>
        <v>250000</v>
      </c>
      <c r="L217" s="19">
        <v>250000</v>
      </c>
      <c r="M217" s="19">
        <v>250000</v>
      </c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</row>
    <row r="218" spans="1:51" ht="12.75" customHeight="1">
      <c r="A218" s="24"/>
      <c r="B218" s="7"/>
      <c r="C218" s="7"/>
      <c r="D218" s="173"/>
      <c r="E218" s="222"/>
      <c r="F218" s="222"/>
      <c r="G218" s="222"/>
      <c r="H218" s="222"/>
      <c r="I218" s="222"/>
      <c r="J218" s="222"/>
      <c r="K218" s="12"/>
      <c r="L218" s="12"/>
      <c r="M218" s="12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</row>
    <row r="219" spans="1:51" ht="12.75" customHeight="1">
      <c r="A219" s="4"/>
      <c r="B219" s="4">
        <v>323</v>
      </c>
      <c r="C219" s="4"/>
      <c r="D219" s="31" t="s">
        <v>258</v>
      </c>
      <c r="E219" s="218" t="s">
        <v>32</v>
      </c>
      <c r="F219" s="218"/>
      <c r="G219" s="218"/>
      <c r="H219" s="218"/>
      <c r="I219" s="218"/>
      <c r="J219" s="218"/>
      <c r="K219" s="12">
        <v>250000</v>
      </c>
      <c r="L219" s="12"/>
      <c r="M219" s="12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</row>
    <row r="220" spans="1:51" ht="12.75" customHeight="1">
      <c r="A220" s="4"/>
      <c r="B220" s="7"/>
      <c r="C220" s="4"/>
      <c r="D220" s="31"/>
      <c r="E220" s="218"/>
      <c r="F220" s="218"/>
      <c r="G220" s="218"/>
      <c r="H220" s="218"/>
      <c r="I220" s="218"/>
      <c r="J220" s="218"/>
      <c r="K220" s="12"/>
      <c r="L220" s="4"/>
      <c r="M220" s="12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</row>
    <row r="221" spans="1:51" ht="12.75" customHeight="1">
      <c r="A221" s="4"/>
      <c r="B221" s="243" t="s">
        <v>42</v>
      </c>
      <c r="C221" s="247"/>
      <c r="D221" s="247"/>
      <c r="E221" s="4" t="s">
        <v>157</v>
      </c>
      <c r="F221" s="218" t="s">
        <v>58</v>
      </c>
      <c r="G221" s="218"/>
      <c r="H221" s="218"/>
      <c r="I221" s="218"/>
      <c r="J221" s="218"/>
      <c r="K221" s="12">
        <f>SUM(K223)</f>
        <v>72000</v>
      </c>
      <c r="L221" s="12">
        <f>SUM(L223)</f>
        <v>75000</v>
      </c>
      <c r="M221" s="12">
        <f>SUM(M223)</f>
        <v>80000</v>
      </c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</row>
    <row r="222" spans="1:51" ht="12.75" customHeight="1">
      <c r="A222" s="7"/>
      <c r="B222" s="243" t="s">
        <v>57</v>
      </c>
      <c r="C222" s="247"/>
      <c r="D222" s="247"/>
      <c r="E222" s="214" t="s">
        <v>83</v>
      </c>
      <c r="F222" s="214"/>
      <c r="G222" s="214"/>
      <c r="H222" s="214"/>
      <c r="I222" s="214"/>
      <c r="J222" s="214"/>
      <c r="K222" s="12"/>
      <c r="L222" s="12"/>
      <c r="M222" s="12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</row>
    <row r="223" spans="1:51" ht="12.75" customHeight="1">
      <c r="A223" s="8">
        <v>32</v>
      </c>
      <c r="B223" s="8"/>
      <c r="C223" s="9"/>
      <c r="D223" s="160"/>
      <c r="E223" s="215" t="s">
        <v>10</v>
      </c>
      <c r="F223" s="215"/>
      <c r="G223" s="215"/>
      <c r="H223" s="215"/>
      <c r="I223" s="215"/>
      <c r="J223" s="215"/>
      <c r="K223" s="19">
        <f>SUM(K225+K226)</f>
        <v>72000</v>
      </c>
      <c r="L223" s="19">
        <v>75000</v>
      </c>
      <c r="M223" s="19">
        <v>80000</v>
      </c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</row>
    <row r="224" spans="1:51" ht="12.75" customHeight="1">
      <c r="A224" s="24"/>
      <c r="B224" s="7"/>
      <c r="C224" s="4"/>
      <c r="D224" s="31"/>
      <c r="E224" s="218"/>
      <c r="F224" s="218"/>
      <c r="G224" s="218"/>
      <c r="H224" s="218"/>
      <c r="I224" s="218"/>
      <c r="J224" s="218"/>
      <c r="K224" s="12"/>
      <c r="L224" s="12"/>
      <c r="M224" s="12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77"/>
      <c r="AU224" s="77"/>
      <c r="AV224" s="77"/>
      <c r="AW224" s="77"/>
      <c r="AX224" s="77"/>
      <c r="AY224" s="77"/>
    </row>
    <row r="225" spans="1:51" ht="12.75" customHeight="1">
      <c r="A225" s="4"/>
      <c r="B225" s="4">
        <v>322</v>
      </c>
      <c r="C225" s="4"/>
      <c r="D225" s="31" t="s">
        <v>255</v>
      </c>
      <c r="E225" s="218" t="s">
        <v>53</v>
      </c>
      <c r="F225" s="218"/>
      <c r="G225" s="218"/>
      <c r="H225" s="218"/>
      <c r="I225" s="218"/>
      <c r="J225" s="218"/>
      <c r="K225" s="12">
        <v>2000</v>
      </c>
      <c r="L225" s="12"/>
      <c r="M225" s="12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</row>
    <row r="226" spans="1:51" ht="12.75" customHeight="1">
      <c r="A226" s="4"/>
      <c r="B226" s="4">
        <v>323</v>
      </c>
      <c r="C226" s="20"/>
      <c r="D226" s="31" t="s">
        <v>255</v>
      </c>
      <c r="E226" s="218" t="s">
        <v>32</v>
      </c>
      <c r="F226" s="218"/>
      <c r="G226" s="218"/>
      <c r="H226" s="218"/>
      <c r="I226" s="218"/>
      <c r="J226" s="218"/>
      <c r="K226" s="12">
        <v>70000</v>
      </c>
      <c r="L226" s="12"/>
      <c r="M226" s="12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</row>
    <row r="227" spans="1:51" ht="12.75" customHeight="1">
      <c r="A227" s="7"/>
      <c r="B227" s="7"/>
      <c r="C227" s="4"/>
      <c r="D227" s="31"/>
      <c r="E227" s="214"/>
      <c r="F227" s="214"/>
      <c r="G227" s="214"/>
      <c r="H227" s="214"/>
      <c r="I227" s="214"/>
      <c r="J227" s="214"/>
      <c r="K227" s="12"/>
      <c r="L227" s="4"/>
      <c r="M227" s="12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</row>
    <row r="228" spans="1:51" ht="12.75" customHeight="1">
      <c r="A228" s="132"/>
      <c r="B228" s="242" t="s">
        <v>50</v>
      </c>
      <c r="C228" s="242"/>
      <c r="D228" s="242"/>
      <c r="E228" s="119" t="s">
        <v>158</v>
      </c>
      <c r="F228" s="214" t="s">
        <v>59</v>
      </c>
      <c r="G228" s="214"/>
      <c r="H228" s="214"/>
      <c r="I228" s="214"/>
      <c r="J228" s="214"/>
      <c r="K228" s="120">
        <f>SUM(K229)</f>
        <v>200000</v>
      </c>
      <c r="L228" s="120">
        <f>SUM(L229)</f>
        <v>2000000</v>
      </c>
      <c r="M228" s="120">
        <f>SUM(M229)</f>
        <v>1500000</v>
      </c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</row>
    <row r="229" spans="1:51" ht="12.75" customHeight="1">
      <c r="A229" s="4"/>
      <c r="B229" s="243" t="s">
        <v>81</v>
      </c>
      <c r="C229" s="247"/>
      <c r="D229" s="247"/>
      <c r="E229" s="121" t="s">
        <v>159</v>
      </c>
      <c r="F229" s="218" t="s">
        <v>97</v>
      </c>
      <c r="G229" s="218"/>
      <c r="H229" s="218"/>
      <c r="I229" s="218"/>
      <c r="J229" s="218"/>
      <c r="K229" s="12">
        <f>SUM(K231)</f>
        <v>200000</v>
      </c>
      <c r="L229" s="12">
        <f>SUM(L231)</f>
        <v>2000000</v>
      </c>
      <c r="M229" s="12">
        <f>SUM(M231)</f>
        <v>1500000</v>
      </c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77"/>
      <c r="AU229" s="77"/>
      <c r="AV229" s="77"/>
      <c r="AW229" s="77"/>
      <c r="AX229" s="77"/>
      <c r="AY229" s="77"/>
    </row>
    <row r="230" spans="1:51" ht="12.75" customHeight="1">
      <c r="A230" s="4"/>
      <c r="B230" s="243" t="s">
        <v>43</v>
      </c>
      <c r="C230" s="247"/>
      <c r="D230" s="247"/>
      <c r="E230" s="214" t="s">
        <v>83</v>
      </c>
      <c r="F230" s="214"/>
      <c r="G230" s="214"/>
      <c r="H230" s="214"/>
      <c r="I230" s="214"/>
      <c r="J230" s="214"/>
      <c r="K230" s="12"/>
      <c r="L230" s="12"/>
      <c r="M230" s="12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  <c r="AV230" s="77"/>
      <c r="AW230" s="77"/>
      <c r="AX230" s="77"/>
      <c r="AY230" s="77"/>
    </row>
    <row r="231" spans="1:51" ht="12.75" customHeight="1">
      <c r="A231" s="8">
        <v>42</v>
      </c>
      <c r="B231" s="8"/>
      <c r="C231" s="215" t="s">
        <v>139</v>
      </c>
      <c r="D231" s="215"/>
      <c r="E231" s="215"/>
      <c r="F231" s="215"/>
      <c r="G231" s="215"/>
      <c r="H231" s="215"/>
      <c r="I231" s="215"/>
      <c r="J231" s="215"/>
      <c r="K231" s="19">
        <f>K233</f>
        <v>200000</v>
      </c>
      <c r="L231" s="19">
        <v>2000000</v>
      </c>
      <c r="M231" s="19">
        <v>1500000</v>
      </c>
      <c r="N231" s="77"/>
      <c r="O231" s="77"/>
      <c r="P231" s="77"/>
      <c r="Q231" s="110"/>
      <c r="R231" s="110"/>
      <c r="S231" s="110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</row>
    <row r="232" spans="1:51" ht="12.75" customHeight="1">
      <c r="A232" s="24"/>
      <c r="B232" s="7"/>
      <c r="C232" s="4"/>
      <c r="D232" s="31"/>
      <c r="E232" s="218"/>
      <c r="F232" s="218"/>
      <c r="G232" s="218"/>
      <c r="H232" s="218"/>
      <c r="I232" s="218"/>
      <c r="J232" s="218"/>
      <c r="K232" s="30"/>
      <c r="L232" s="74"/>
      <c r="M232" s="74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</row>
    <row r="233" spans="1:51" ht="12.75" customHeight="1">
      <c r="A233" s="4"/>
      <c r="B233" s="4">
        <v>421</v>
      </c>
      <c r="C233" s="4"/>
      <c r="D233" s="31" t="s">
        <v>259</v>
      </c>
      <c r="E233" s="218" t="s">
        <v>60</v>
      </c>
      <c r="F233" s="218"/>
      <c r="G233" s="218"/>
      <c r="H233" s="218"/>
      <c r="I233" s="218"/>
      <c r="J233" s="218"/>
      <c r="K233" s="30">
        <v>200000</v>
      </c>
      <c r="L233" s="30"/>
      <c r="M233" s="30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</row>
    <row r="234" spans="1:51" ht="12.75" customHeight="1">
      <c r="A234" s="4"/>
      <c r="B234" s="7"/>
      <c r="C234" s="20"/>
      <c r="D234" s="31"/>
      <c r="E234" s="263"/>
      <c r="F234" s="263"/>
      <c r="G234" s="263"/>
      <c r="H234" s="263"/>
      <c r="I234" s="263"/>
      <c r="J234" s="263"/>
      <c r="K234" s="30"/>
      <c r="L234" s="4"/>
      <c r="M234" s="12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</row>
    <row r="235" spans="1:51" ht="12.75" customHeight="1">
      <c r="A235" s="133"/>
      <c r="B235" s="242" t="s">
        <v>41</v>
      </c>
      <c r="C235" s="242"/>
      <c r="D235" s="242"/>
      <c r="E235" s="134" t="s">
        <v>160</v>
      </c>
      <c r="F235" s="214" t="s">
        <v>61</v>
      </c>
      <c r="G235" s="214"/>
      <c r="H235" s="214"/>
      <c r="I235" s="214"/>
      <c r="J235" s="214"/>
      <c r="K235" s="33">
        <f>SUM(K236+K242+K248+K254+K260+K266+K272)</f>
        <v>2620000</v>
      </c>
      <c r="L235" s="33">
        <f>SUM(L236+L242+L248+L254+L260+L266+L272)</f>
        <v>1640000</v>
      </c>
      <c r="M235" s="33">
        <f>SUM(M236+M242+M248+M254+M260+M266+M272)</f>
        <v>1640000</v>
      </c>
      <c r="N235" s="77"/>
      <c r="O235" s="77"/>
      <c r="P235" s="77"/>
      <c r="Q235" s="77"/>
      <c r="R235" s="77"/>
      <c r="S235" s="77"/>
      <c r="T235" s="77"/>
      <c r="U235" s="110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</row>
    <row r="236" spans="1:51" ht="12.75" customHeight="1">
      <c r="A236" s="4"/>
      <c r="B236" s="13" t="s">
        <v>81</v>
      </c>
      <c r="C236" s="5"/>
      <c r="D236" s="31"/>
      <c r="E236" s="135" t="s">
        <v>161</v>
      </c>
      <c r="F236" s="218" t="s">
        <v>80</v>
      </c>
      <c r="G236" s="218"/>
      <c r="H236" s="218"/>
      <c r="I236" s="218"/>
      <c r="J236" s="218"/>
      <c r="K236" s="30">
        <f>K238</f>
        <v>30000</v>
      </c>
      <c r="L236" s="30">
        <f>L238</f>
        <v>30000</v>
      </c>
      <c r="M236" s="30">
        <f>M238</f>
        <v>30000</v>
      </c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</row>
    <row r="237" spans="1:51" ht="12.75" customHeight="1">
      <c r="A237" s="4"/>
      <c r="B237" s="243" t="s">
        <v>57</v>
      </c>
      <c r="C237" s="243"/>
      <c r="D237" s="243"/>
      <c r="E237" s="214" t="s">
        <v>83</v>
      </c>
      <c r="F237" s="214"/>
      <c r="G237" s="214"/>
      <c r="H237" s="214"/>
      <c r="I237" s="214"/>
      <c r="J237" s="214"/>
      <c r="K237" s="5"/>
      <c r="L237" s="4"/>
      <c r="M237" s="12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</row>
    <row r="238" spans="1:51" ht="12.75" customHeight="1">
      <c r="A238" s="8">
        <v>41</v>
      </c>
      <c r="B238" s="8"/>
      <c r="C238" s="215" t="s">
        <v>140</v>
      </c>
      <c r="D238" s="215"/>
      <c r="E238" s="215"/>
      <c r="F238" s="215"/>
      <c r="G238" s="215"/>
      <c r="H238" s="215"/>
      <c r="I238" s="215"/>
      <c r="J238" s="215"/>
      <c r="K238" s="19">
        <f>K240</f>
        <v>30000</v>
      </c>
      <c r="L238" s="19">
        <v>30000</v>
      </c>
      <c r="M238" s="19">
        <v>30000</v>
      </c>
      <c r="N238" s="77"/>
      <c r="O238" s="77"/>
      <c r="P238" s="77"/>
      <c r="Q238" s="110"/>
      <c r="R238" s="110"/>
      <c r="S238" s="110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  <c r="AO238" s="77"/>
      <c r="AP238" s="77"/>
      <c r="AQ238" s="77"/>
      <c r="AR238" s="77"/>
      <c r="AS238" s="77"/>
      <c r="AT238" s="77"/>
      <c r="AU238" s="77"/>
      <c r="AV238" s="77"/>
      <c r="AW238" s="77"/>
      <c r="AX238" s="77"/>
      <c r="AY238" s="77"/>
    </row>
    <row r="239" spans="1:51" ht="12.75" customHeight="1">
      <c r="A239" s="24"/>
      <c r="B239" s="4"/>
      <c r="C239" s="5"/>
      <c r="D239" s="31"/>
      <c r="E239" s="218"/>
      <c r="F239" s="218"/>
      <c r="G239" s="218"/>
      <c r="H239" s="218"/>
      <c r="I239" s="218"/>
      <c r="J239" s="218"/>
      <c r="K239" s="5"/>
      <c r="L239" s="4"/>
      <c r="M239" s="12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  <c r="AO239" s="77"/>
      <c r="AP239" s="77"/>
      <c r="AQ239" s="77"/>
      <c r="AR239" s="77"/>
      <c r="AS239" s="77"/>
      <c r="AT239" s="77"/>
      <c r="AU239" s="77"/>
      <c r="AV239" s="77"/>
      <c r="AW239" s="77"/>
      <c r="AX239" s="77"/>
      <c r="AY239" s="77"/>
    </row>
    <row r="240" spans="1:51" ht="12.75" customHeight="1">
      <c r="A240" s="4"/>
      <c r="B240" s="4">
        <v>411</v>
      </c>
      <c r="C240" s="5"/>
      <c r="D240" s="31" t="s">
        <v>255</v>
      </c>
      <c r="E240" s="218" t="s">
        <v>19</v>
      </c>
      <c r="F240" s="218"/>
      <c r="G240" s="218"/>
      <c r="H240" s="218"/>
      <c r="I240" s="218"/>
      <c r="J240" s="218"/>
      <c r="K240" s="10">
        <v>30000</v>
      </c>
      <c r="L240" s="10"/>
      <c r="M240" s="10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</row>
    <row r="241" spans="1:51" ht="12.75" customHeight="1">
      <c r="A241" s="4"/>
      <c r="B241" s="13"/>
      <c r="C241" s="5"/>
      <c r="D241" s="31"/>
      <c r="E241" s="238"/>
      <c r="F241" s="238"/>
      <c r="G241" s="238"/>
      <c r="H241" s="238"/>
      <c r="I241" s="238"/>
      <c r="J241" s="238"/>
      <c r="K241" s="30" t="s">
        <v>6</v>
      </c>
      <c r="L241" s="4"/>
      <c r="M241" s="12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</row>
    <row r="242" spans="1:51" ht="12.75" customHeight="1">
      <c r="A242" s="4"/>
      <c r="B242" s="13" t="s">
        <v>81</v>
      </c>
      <c r="C242" s="5"/>
      <c r="D242" s="31"/>
      <c r="E242" s="135" t="s">
        <v>162</v>
      </c>
      <c r="F242" s="218" t="s">
        <v>93</v>
      </c>
      <c r="G242" s="218"/>
      <c r="H242" s="218"/>
      <c r="I242" s="218"/>
      <c r="J242" s="218"/>
      <c r="K242" s="30">
        <f>SUM(K244)</f>
        <v>1550000</v>
      </c>
      <c r="L242" s="30">
        <f>SUM(L244)</f>
        <v>1000000</v>
      </c>
      <c r="M242" s="30">
        <f>SUM(M244)</f>
        <v>1000000</v>
      </c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  <c r="AR242" s="77"/>
      <c r="AS242" s="77"/>
      <c r="AT242" s="77"/>
      <c r="AU242" s="77"/>
      <c r="AV242" s="77"/>
      <c r="AW242" s="77"/>
      <c r="AX242" s="77"/>
      <c r="AY242" s="77"/>
    </row>
    <row r="243" spans="1:51" ht="12.75" customHeight="1">
      <c r="A243" s="4"/>
      <c r="B243" s="243" t="s">
        <v>43</v>
      </c>
      <c r="C243" s="247"/>
      <c r="D243" s="247"/>
      <c r="E243" s="214" t="s">
        <v>210</v>
      </c>
      <c r="F243" s="214"/>
      <c r="G243" s="214"/>
      <c r="H243" s="214"/>
      <c r="I243" s="214"/>
      <c r="J243" s="214"/>
      <c r="K243" s="30"/>
      <c r="L243" s="30"/>
      <c r="M243" s="30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</row>
    <row r="244" spans="1:51" ht="12.75" customHeight="1">
      <c r="A244" s="8">
        <v>42</v>
      </c>
      <c r="B244" s="8"/>
      <c r="C244" s="26" t="s">
        <v>194</v>
      </c>
      <c r="D244" s="171"/>
      <c r="E244" s="215" t="s">
        <v>195</v>
      </c>
      <c r="F244" s="215"/>
      <c r="G244" s="215"/>
      <c r="H244" s="215"/>
      <c r="I244" s="215"/>
      <c r="J244" s="215"/>
      <c r="K244" s="19">
        <f>K246</f>
        <v>1550000</v>
      </c>
      <c r="L244" s="19">
        <v>1000000</v>
      </c>
      <c r="M244" s="19">
        <v>1000000</v>
      </c>
      <c r="N244" s="77"/>
      <c r="O244" s="77"/>
      <c r="P244" s="77"/>
      <c r="Q244" s="110"/>
      <c r="R244" s="110"/>
      <c r="S244" s="110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  <c r="AT244" s="77"/>
      <c r="AU244" s="77"/>
      <c r="AV244" s="77"/>
      <c r="AW244" s="77"/>
      <c r="AX244" s="77"/>
      <c r="AY244" s="77"/>
    </row>
    <row r="245" spans="1:51" ht="12.75" customHeight="1">
      <c r="A245" s="24"/>
      <c r="B245" s="7"/>
      <c r="C245" s="4"/>
      <c r="D245" s="31"/>
      <c r="E245" s="218"/>
      <c r="F245" s="218"/>
      <c r="G245" s="218"/>
      <c r="H245" s="218"/>
      <c r="I245" s="218"/>
      <c r="J245" s="218"/>
      <c r="K245" s="30"/>
      <c r="L245" s="30"/>
      <c r="M245" s="30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  <c r="AT245" s="77"/>
      <c r="AU245" s="77"/>
      <c r="AV245" s="77"/>
      <c r="AW245" s="77"/>
      <c r="AX245" s="77"/>
      <c r="AY245" s="77"/>
    </row>
    <row r="246" spans="1:51" ht="12.75" customHeight="1">
      <c r="A246" s="4"/>
      <c r="B246" s="4">
        <v>421</v>
      </c>
      <c r="C246" s="4"/>
      <c r="D246" s="31" t="s">
        <v>256</v>
      </c>
      <c r="E246" s="218" t="s">
        <v>60</v>
      </c>
      <c r="F246" s="218"/>
      <c r="G246" s="218"/>
      <c r="H246" s="218"/>
      <c r="I246" s="218"/>
      <c r="J246" s="218"/>
      <c r="K246" s="30">
        <v>1550000</v>
      </c>
      <c r="L246" s="30"/>
      <c r="M246" s="30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</row>
    <row r="247" spans="1:51" ht="12.75" customHeight="1">
      <c r="A247" s="4"/>
      <c r="B247" s="4"/>
      <c r="C247" s="20"/>
      <c r="D247" s="31"/>
      <c r="E247" s="218"/>
      <c r="F247" s="218"/>
      <c r="G247" s="218"/>
      <c r="H247" s="218"/>
      <c r="I247" s="218"/>
      <c r="J247" s="218"/>
      <c r="K247" s="30"/>
      <c r="L247" s="74"/>
      <c r="M247" s="74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  <c r="AV247" s="77"/>
      <c r="AW247" s="77"/>
      <c r="AX247" s="77"/>
      <c r="AY247" s="77"/>
    </row>
    <row r="248" spans="1:51" ht="12.75" customHeight="1">
      <c r="A248" s="4"/>
      <c r="B248" s="243" t="s">
        <v>81</v>
      </c>
      <c r="C248" s="247"/>
      <c r="D248" s="247"/>
      <c r="E248" s="4" t="s">
        <v>163</v>
      </c>
      <c r="F248" s="218" t="s">
        <v>229</v>
      </c>
      <c r="G248" s="218"/>
      <c r="H248" s="218"/>
      <c r="I248" s="218"/>
      <c r="J248" s="218"/>
      <c r="K248" s="12">
        <f>SUM(K250)</f>
        <v>30000</v>
      </c>
      <c r="L248" s="12">
        <f>SUM(L250)</f>
        <v>100000</v>
      </c>
      <c r="M248" s="12">
        <f>SUM(M250)</f>
        <v>100000</v>
      </c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</row>
    <row r="249" spans="1:51" ht="12.75" customHeight="1">
      <c r="A249" s="4"/>
      <c r="B249" s="243" t="s">
        <v>43</v>
      </c>
      <c r="C249" s="247"/>
      <c r="D249" s="247"/>
      <c r="E249" s="214" t="s">
        <v>124</v>
      </c>
      <c r="F249" s="214"/>
      <c r="G249" s="214"/>
      <c r="H249" s="214"/>
      <c r="I249" s="214"/>
      <c r="J249" s="214"/>
      <c r="K249" s="12"/>
      <c r="L249" s="12"/>
      <c r="M249" s="12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  <c r="AT249" s="77"/>
      <c r="AU249" s="77"/>
      <c r="AV249" s="77"/>
      <c r="AW249" s="77"/>
      <c r="AX249" s="77"/>
      <c r="AY249" s="77"/>
    </row>
    <row r="250" spans="1:51" ht="12.75" customHeight="1">
      <c r="A250" s="8">
        <v>38</v>
      </c>
      <c r="B250" s="8"/>
      <c r="C250" s="215" t="s">
        <v>224</v>
      </c>
      <c r="D250" s="215"/>
      <c r="E250" s="215"/>
      <c r="F250" s="215"/>
      <c r="G250" s="215"/>
      <c r="H250" s="215"/>
      <c r="I250" s="215"/>
      <c r="J250" s="215"/>
      <c r="K250" s="19">
        <f>K252</f>
        <v>30000</v>
      </c>
      <c r="L250" s="19">
        <v>100000</v>
      </c>
      <c r="M250" s="19">
        <v>100000</v>
      </c>
      <c r="N250" s="77"/>
      <c r="O250" s="77"/>
      <c r="P250" s="77"/>
      <c r="Q250" s="110"/>
      <c r="R250" s="110"/>
      <c r="S250" s="110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</row>
    <row r="251" spans="1:51" ht="12.75" customHeight="1">
      <c r="A251" s="24"/>
      <c r="B251" s="7"/>
      <c r="C251" s="4"/>
      <c r="D251" s="31"/>
      <c r="E251" s="218"/>
      <c r="F251" s="218"/>
      <c r="G251" s="218"/>
      <c r="H251" s="218"/>
      <c r="I251" s="218"/>
      <c r="J251" s="218"/>
      <c r="K251" s="12"/>
      <c r="L251" s="17"/>
      <c r="M251" s="72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77"/>
      <c r="AY251" s="77"/>
    </row>
    <row r="252" spans="1:51" ht="12.75" customHeight="1">
      <c r="A252" s="4"/>
      <c r="B252" s="4">
        <v>386</v>
      </c>
      <c r="C252" s="4"/>
      <c r="D252" s="31" t="s">
        <v>260</v>
      </c>
      <c r="E252" s="218" t="s">
        <v>225</v>
      </c>
      <c r="F252" s="218"/>
      <c r="G252" s="218"/>
      <c r="H252" s="218"/>
      <c r="I252" s="218"/>
      <c r="J252" s="218"/>
      <c r="K252" s="12">
        <v>30000</v>
      </c>
      <c r="L252" s="12"/>
      <c r="M252" s="12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  <c r="AV252" s="77"/>
      <c r="AW252" s="77"/>
      <c r="AX252" s="77"/>
      <c r="AY252" s="77"/>
    </row>
    <row r="253" spans="1:51" ht="12.75" customHeight="1">
      <c r="A253" s="143"/>
      <c r="B253" s="147"/>
      <c r="C253" s="143"/>
      <c r="D253" s="175"/>
      <c r="E253" s="264"/>
      <c r="F253" s="264"/>
      <c r="G253" s="264"/>
      <c r="H253" s="264"/>
      <c r="I253" s="264"/>
      <c r="J253" s="264"/>
      <c r="K253" s="144"/>
      <c r="L253" s="144"/>
      <c r="M253" s="149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77"/>
      <c r="AY253" s="77"/>
    </row>
    <row r="254" spans="1:51" ht="12.75" customHeight="1">
      <c r="A254" s="4"/>
      <c r="B254" s="243" t="s">
        <v>81</v>
      </c>
      <c r="C254" s="247"/>
      <c r="D254" s="247"/>
      <c r="E254" s="4" t="s">
        <v>164</v>
      </c>
      <c r="F254" s="218" t="s">
        <v>62</v>
      </c>
      <c r="G254" s="218"/>
      <c r="H254" s="218"/>
      <c r="I254" s="218"/>
      <c r="J254" s="218"/>
      <c r="K254" s="12">
        <f>K256</f>
        <v>200000</v>
      </c>
      <c r="L254" s="12">
        <f>L256</f>
        <v>100000</v>
      </c>
      <c r="M254" s="12">
        <f>M256</f>
        <v>100000</v>
      </c>
      <c r="N254" s="77"/>
      <c r="O254" s="77"/>
      <c r="P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</row>
    <row r="255" spans="1:51" ht="12.75" customHeight="1">
      <c r="A255" s="4"/>
      <c r="B255" s="243" t="s">
        <v>43</v>
      </c>
      <c r="C255" s="247"/>
      <c r="D255" s="247"/>
      <c r="E255" s="214" t="s">
        <v>124</v>
      </c>
      <c r="F255" s="214"/>
      <c r="G255" s="214"/>
      <c r="H255" s="214"/>
      <c r="I255" s="214"/>
      <c r="J255" s="214"/>
      <c r="K255" s="12"/>
      <c r="L255" s="12"/>
      <c r="M255" s="12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</row>
    <row r="256" spans="1:51" ht="12.75" customHeight="1">
      <c r="A256" s="8">
        <v>42</v>
      </c>
      <c r="B256" s="8"/>
      <c r="C256" s="215" t="s">
        <v>141</v>
      </c>
      <c r="D256" s="215"/>
      <c r="E256" s="215"/>
      <c r="F256" s="215"/>
      <c r="G256" s="215"/>
      <c r="H256" s="215"/>
      <c r="I256" s="215"/>
      <c r="J256" s="215"/>
      <c r="K256" s="19">
        <f>K258</f>
        <v>200000</v>
      </c>
      <c r="L256" s="19">
        <v>100000</v>
      </c>
      <c r="M256" s="19">
        <v>100000</v>
      </c>
      <c r="N256" s="77"/>
      <c r="O256" s="77"/>
      <c r="P256" s="77"/>
      <c r="Q256" s="110"/>
      <c r="R256" s="110"/>
      <c r="S256" s="110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77"/>
      <c r="AW256" s="77"/>
      <c r="AX256" s="77"/>
      <c r="AY256" s="77"/>
    </row>
    <row r="257" spans="1:51" ht="12.75" customHeight="1">
      <c r="A257" s="24"/>
      <c r="B257" s="7"/>
      <c r="C257" s="4"/>
      <c r="D257" s="31"/>
      <c r="E257" s="218"/>
      <c r="F257" s="218"/>
      <c r="G257" s="218"/>
      <c r="H257" s="218"/>
      <c r="I257" s="218"/>
      <c r="J257" s="218"/>
      <c r="K257" s="12"/>
      <c r="L257" s="12"/>
      <c r="M257" s="12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77"/>
      <c r="AY257" s="77"/>
    </row>
    <row r="258" spans="1:51" ht="12.75" customHeight="1">
      <c r="A258" s="4"/>
      <c r="B258" s="4">
        <v>421</v>
      </c>
      <c r="C258" s="4"/>
      <c r="D258" s="31" t="s">
        <v>261</v>
      </c>
      <c r="E258" s="218" t="s">
        <v>60</v>
      </c>
      <c r="F258" s="218"/>
      <c r="G258" s="218"/>
      <c r="H258" s="218"/>
      <c r="I258" s="218"/>
      <c r="J258" s="218"/>
      <c r="K258" s="12">
        <v>200000</v>
      </c>
      <c r="L258" s="12"/>
      <c r="M258" s="12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77"/>
      <c r="AW258" s="77"/>
      <c r="AX258" s="77"/>
      <c r="AY258" s="77"/>
    </row>
    <row r="259" spans="1:51" ht="12.75" customHeight="1">
      <c r="A259" s="4"/>
      <c r="B259" s="7"/>
      <c r="C259" s="20"/>
      <c r="D259" s="31"/>
      <c r="E259" s="218"/>
      <c r="F259" s="218"/>
      <c r="G259" s="218"/>
      <c r="H259" s="218"/>
      <c r="I259" s="218"/>
      <c r="J259" s="218"/>
      <c r="K259" s="12"/>
      <c r="L259" s="74"/>
      <c r="M259" s="74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</row>
    <row r="260" spans="1:51" ht="12.75" customHeight="1">
      <c r="A260" s="4"/>
      <c r="B260" s="243" t="s">
        <v>81</v>
      </c>
      <c r="C260" s="247"/>
      <c r="D260" s="247"/>
      <c r="E260" s="4" t="s">
        <v>165</v>
      </c>
      <c r="F260" s="218" t="s">
        <v>63</v>
      </c>
      <c r="G260" s="218"/>
      <c r="H260" s="218"/>
      <c r="I260" s="218"/>
      <c r="J260" s="218"/>
      <c r="K260" s="12">
        <f>K262</f>
        <v>200000</v>
      </c>
      <c r="L260" s="12">
        <f>L262</f>
        <v>200000</v>
      </c>
      <c r="M260" s="12">
        <f>M262</f>
        <v>200000</v>
      </c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  <c r="AO260" s="77"/>
      <c r="AP260" s="77"/>
      <c r="AQ260" s="77"/>
      <c r="AR260" s="77"/>
      <c r="AS260" s="77"/>
      <c r="AT260" s="77"/>
      <c r="AU260" s="77"/>
      <c r="AV260" s="77"/>
      <c r="AW260" s="77"/>
      <c r="AX260" s="77"/>
      <c r="AY260" s="77"/>
    </row>
    <row r="261" spans="1:51" ht="12.75" customHeight="1">
      <c r="A261" s="4"/>
      <c r="B261" s="243" t="s">
        <v>43</v>
      </c>
      <c r="C261" s="247"/>
      <c r="D261" s="247"/>
      <c r="E261" s="214" t="s">
        <v>124</v>
      </c>
      <c r="F261" s="214"/>
      <c r="G261" s="214"/>
      <c r="H261" s="214"/>
      <c r="I261" s="214"/>
      <c r="J261" s="214"/>
      <c r="K261" s="12"/>
      <c r="L261" s="12"/>
      <c r="M261" s="12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  <c r="AV261" s="77"/>
      <c r="AW261" s="77"/>
      <c r="AX261" s="77"/>
      <c r="AY261" s="77"/>
    </row>
    <row r="262" spans="1:51" ht="12.75" customHeight="1">
      <c r="A262" s="8">
        <v>42</v>
      </c>
      <c r="B262" s="8"/>
      <c r="C262" s="215" t="s">
        <v>139</v>
      </c>
      <c r="D262" s="215"/>
      <c r="E262" s="215"/>
      <c r="F262" s="215"/>
      <c r="G262" s="215"/>
      <c r="H262" s="215"/>
      <c r="I262" s="215"/>
      <c r="J262" s="215"/>
      <c r="K262" s="19">
        <f>K264</f>
        <v>200000</v>
      </c>
      <c r="L262" s="19">
        <v>200000</v>
      </c>
      <c r="M262" s="19">
        <v>200000</v>
      </c>
      <c r="N262" s="77"/>
      <c r="O262" s="77"/>
      <c r="P262" s="77"/>
      <c r="Q262" s="110"/>
      <c r="R262" s="110"/>
      <c r="S262" s="110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77"/>
      <c r="AU262" s="77"/>
      <c r="AV262" s="77"/>
      <c r="AW262" s="77"/>
      <c r="AX262" s="77"/>
      <c r="AY262" s="77"/>
    </row>
    <row r="263" spans="1:51" ht="12.75" customHeight="1">
      <c r="A263" s="24"/>
      <c r="B263" s="7"/>
      <c r="C263" s="4"/>
      <c r="D263" s="31"/>
      <c r="E263" s="218"/>
      <c r="F263" s="218"/>
      <c r="G263" s="218"/>
      <c r="H263" s="218"/>
      <c r="I263" s="218"/>
      <c r="J263" s="218"/>
      <c r="K263" s="12"/>
      <c r="L263" s="12"/>
      <c r="M263" s="12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7"/>
    </row>
    <row r="264" spans="1:51" ht="12.75" customHeight="1">
      <c r="A264" s="4"/>
      <c r="B264" s="4">
        <v>421</v>
      </c>
      <c r="C264" s="4"/>
      <c r="D264" s="31" t="s">
        <v>257</v>
      </c>
      <c r="E264" s="218" t="s">
        <v>60</v>
      </c>
      <c r="F264" s="218"/>
      <c r="G264" s="218"/>
      <c r="H264" s="218"/>
      <c r="I264" s="218"/>
      <c r="J264" s="218"/>
      <c r="K264" s="12">
        <v>200000</v>
      </c>
      <c r="L264" s="12"/>
      <c r="M264" s="12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</row>
    <row r="265" spans="1:51" ht="12.75" customHeight="1">
      <c r="A265" s="4"/>
      <c r="B265" s="7"/>
      <c r="C265" s="20"/>
      <c r="D265" s="31"/>
      <c r="E265" s="20"/>
      <c r="F265" s="20"/>
      <c r="G265" s="20"/>
      <c r="H265" s="20"/>
      <c r="I265" s="20"/>
      <c r="J265" s="20"/>
      <c r="K265" s="12"/>
      <c r="L265" s="4"/>
      <c r="M265" s="12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7"/>
      <c r="AU265" s="77"/>
      <c r="AV265" s="77"/>
      <c r="AW265" s="77"/>
      <c r="AX265" s="77"/>
      <c r="AY265" s="77"/>
    </row>
    <row r="266" spans="1:51" ht="12.75" customHeight="1">
      <c r="A266" s="4"/>
      <c r="B266" s="243" t="s">
        <v>81</v>
      </c>
      <c r="C266" s="247"/>
      <c r="D266" s="247"/>
      <c r="E266" s="4" t="s">
        <v>166</v>
      </c>
      <c r="F266" s="218" t="s">
        <v>94</v>
      </c>
      <c r="G266" s="218"/>
      <c r="H266" s="218"/>
      <c r="I266" s="218"/>
      <c r="J266" s="218"/>
      <c r="K266" s="12">
        <f>SUM(K268)</f>
        <v>600000</v>
      </c>
      <c r="L266" s="12">
        <f>SUM(L268)</f>
        <v>200000</v>
      </c>
      <c r="M266" s="12">
        <f>SUM(M268)</f>
        <v>200000</v>
      </c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</row>
    <row r="267" spans="1:51" ht="12.75" customHeight="1">
      <c r="A267" s="4"/>
      <c r="B267" s="243" t="s">
        <v>43</v>
      </c>
      <c r="C267" s="247"/>
      <c r="D267" s="247"/>
      <c r="E267" s="214" t="s">
        <v>124</v>
      </c>
      <c r="F267" s="214"/>
      <c r="G267" s="214"/>
      <c r="H267" s="214"/>
      <c r="I267" s="214"/>
      <c r="J267" s="214"/>
      <c r="K267" s="12"/>
      <c r="L267" s="12"/>
      <c r="M267" s="12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7"/>
      <c r="AY267" s="77"/>
    </row>
    <row r="268" spans="1:51" ht="12.75" customHeight="1">
      <c r="A268" s="8">
        <v>42</v>
      </c>
      <c r="B268" s="8"/>
      <c r="C268" s="215" t="s">
        <v>139</v>
      </c>
      <c r="D268" s="215"/>
      <c r="E268" s="215"/>
      <c r="F268" s="215"/>
      <c r="G268" s="215"/>
      <c r="H268" s="215"/>
      <c r="I268" s="215"/>
      <c r="J268" s="215"/>
      <c r="K268" s="19">
        <f>K270</f>
        <v>600000</v>
      </c>
      <c r="L268" s="19">
        <v>200000</v>
      </c>
      <c r="M268" s="19">
        <v>200000</v>
      </c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  <c r="AT268" s="77"/>
      <c r="AU268" s="77"/>
      <c r="AV268" s="77"/>
      <c r="AW268" s="77"/>
      <c r="AX268" s="77"/>
      <c r="AY268" s="77"/>
    </row>
    <row r="269" spans="1:51" ht="12.75" customHeight="1">
      <c r="A269" s="24"/>
      <c r="B269" s="7"/>
      <c r="C269" s="4"/>
      <c r="D269" s="31"/>
      <c r="E269" s="218"/>
      <c r="F269" s="218"/>
      <c r="G269" s="218"/>
      <c r="H269" s="218"/>
      <c r="I269" s="218"/>
      <c r="J269" s="218"/>
      <c r="K269" s="12"/>
      <c r="L269" s="12"/>
      <c r="M269" s="12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  <c r="AT269" s="77"/>
      <c r="AU269" s="77"/>
      <c r="AV269" s="77"/>
      <c r="AW269" s="77"/>
      <c r="AX269" s="77"/>
      <c r="AY269" s="77"/>
    </row>
    <row r="270" spans="1:51" ht="12.75" customHeight="1">
      <c r="A270" s="4"/>
      <c r="B270" s="4">
        <v>421</v>
      </c>
      <c r="C270" s="4"/>
      <c r="D270" s="31" t="s">
        <v>255</v>
      </c>
      <c r="E270" s="218" t="s">
        <v>60</v>
      </c>
      <c r="F270" s="218"/>
      <c r="G270" s="218"/>
      <c r="H270" s="218"/>
      <c r="I270" s="218"/>
      <c r="J270" s="218"/>
      <c r="K270" s="12">
        <v>600000</v>
      </c>
      <c r="L270" s="12"/>
      <c r="M270" s="12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  <c r="AR270" s="77"/>
      <c r="AS270" s="77"/>
      <c r="AT270" s="77"/>
      <c r="AU270" s="77"/>
      <c r="AV270" s="77"/>
      <c r="AW270" s="77"/>
      <c r="AX270" s="77"/>
      <c r="AY270" s="77"/>
    </row>
    <row r="271" spans="1:51" ht="12.75" customHeight="1">
      <c r="A271" s="4"/>
      <c r="B271" s="7"/>
      <c r="C271" s="20"/>
      <c r="D271" s="31"/>
      <c r="E271" s="218"/>
      <c r="F271" s="218"/>
      <c r="G271" s="218"/>
      <c r="H271" s="218"/>
      <c r="I271" s="218"/>
      <c r="J271" s="218"/>
      <c r="K271" s="12"/>
      <c r="L271" s="74"/>
      <c r="M271" s="74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</row>
    <row r="272" spans="1:51" ht="12.75" customHeight="1">
      <c r="A272" s="4"/>
      <c r="B272" s="243" t="s">
        <v>81</v>
      </c>
      <c r="C272" s="247"/>
      <c r="D272" s="247"/>
      <c r="E272" s="4" t="s">
        <v>167</v>
      </c>
      <c r="F272" s="218" t="s">
        <v>64</v>
      </c>
      <c r="G272" s="218"/>
      <c r="H272" s="218"/>
      <c r="I272" s="218"/>
      <c r="J272" s="218"/>
      <c r="K272" s="12">
        <f>K274</f>
        <v>10000</v>
      </c>
      <c r="L272" s="12">
        <f>L274</f>
        <v>10000</v>
      </c>
      <c r="M272" s="12">
        <f>M274</f>
        <v>10000</v>
      </c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7"/>
      <c r="AO272" s="77"/>
      <c r="AP272" s="77"/>
      <c r="AQ272" s="77"/>
      <c r="AR272" s="77"/>
      <c r="AS272" s="77"/>
      <c r="AT272" s="77"/>
      <c r="AU272" s="77"/>
      <c r="AV272" s="77"/>
      <c r="AW272" s="77"/>
      <c r="AX272" s="77"/>
      <c r="AY272" s="77"/>
    </row>
    <row r="273" spans="1:51" ht="12.75" customHeight="1">
      <c r="A273" s="4"/>
      <c r="B273" s="243" t="s">
        <v>43</v>
      </c>
      <c r="C273" s="247"/>
      <c r="D273" s="247"/>
      <c r="E273" s="214" t="s">
        <v>206</v>
      </c>
      <c r="F273" s="214"/>
      <c r="G273" s="214"/>
      <c r="H273" s="214"/>
      <c r="I273" s="214"/>
      <c r="J273" s="214"/>
      <c r="K273" s="12"/>
      <c r="L273" s="12"/>
      <c r="M273" s="12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  <c r="AO273" s="77"/>
      <c r="AP273" s="77"/>
      <c r="AQ273" s="77"/>
      <c r="AR273" s="77"/>
      <c r="AS273" s="77"/>
      <c r="AT273" s="77"/>
      <c r="AU273" s="77"/>
      <c r="AV273" s="77"/>
      <c r="AW273" s="77"/>
      <c r="AX273" s="77"/>
      <c r="AY273" s="77"/>
    </row>
    <row r="274" spans="1:51" ht="12.75" customHeight="1">
      <c r="A274" s="8">
        <v>42</v>
      </c>
      <c r="B274" s="8"/>
      <c r="C274" s="215" t="s">
        <v>139</v>
      </c>
      <c r="D274" s="215"/>
      <c r="E274" s="215"/>
      <c r="F274" s="215"/>
      <c r="G274" s="215"/>
      <c r="H274" s="215"/>
      <c r="I274" s="215"/>
      <c r="J274" s="215"/>
      <c r="K274" s="19">
        <f>K276</f>
        <v>10000</v>
      </c>
      <c r="L274" s="19">
        <v>10000</v>
      </c>
      <c r="M274" s="19">
        <v>10000</v>
      </c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  <c r="AR274" s="77"/>
      <c r="AS274" s="77"/>
      <c r="AT274" s="77"/>
      <c r="AU274" s="77"/>
      <c r="AV274" s="77"/>
      <c r="AW274" s="77"/>
      <c r="AX274" s="77"/>
      <c r="AY274" s="77"/>
    </row>
    <row r="275" spans="1:51" ht="12.75" customHeight="1">
      <c r="A275" s="24"/>
      <c r="B275" s="7"/>
      <c r="C275" s="4"/>
      <c r="D275" s="31"/>
      <c r="E275" s="218"/>
      <c r="F275" s="218"/>
      <c r="G275" s="218"/>
      <c r="H275" s="218"/>
      <c r="I275" s="218"/>
      <c r="J275" s="218"/>
      <c r="K275" s="12"/>
      <c r="L275" s="74"/>
      <c r="M275" s="74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  <c r="AR275" s="77"/>
      <c r="AS275" s="77"/>
      <c r="AT275" s="77"/>
      <c r="AU275" s="77"/>
      <c r="AV275" s="77"/>
      <c r="AW275" s="77"/>
      <c r="AX275" s="77"/>
      <c r="AY275" s="77"/>
    </row>
    <row r="276" spans="1:51" ht="12.75" customHeight="1">
      <c r="A276" s="4"/>
      <c r="B276" s="4">
        <v>422</v>
      </c>
      <c r="C276" s="4"/>
      <c r="D276" s="31" t="s">
        <v>255</v>
      </c>
      <c r="E276" s="218" t="s">
        <v>24</v>
      </c>
      <c r="F276" s="218"/>
      <c r="G276" s="218"/>
      <c r="H276" s="218"/>
      <c r="I276" s="218"/>
      <c r="J276" s="218"/>
      <c r="K276" s="12">
        <v>10000</v>
      </c>
      <c r="L276" s="12"/>
      <c r="M276" s="12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7"/>
      <c r="AO276" s="77"/>
      <c r="AP276" s="77"/>
      <c r="AQ276" s="77"/>
      <c r="AR276" s="77"/>
      <c r="AS276" s="77"/>
      <c r="AT276" s="77"/>
      <c r="AU276" s="77"/>
      <c r="AV276" s="77"/>
      <c r="AW276" s="77"/>
      <c r="AX276" s="77"/>
      <c r="AY276" s="77"/>
    </row>
    <row r="277" spans="1:51" ht="12.75" customHeight="1">
      <c r="A277" s="136"/>
      <c r="B277" s="7"/>
      <c r="C277" s="4"/>
      <c r="D277" s="31"/>
      <c r="E277" s="218"/>
      <c r="F277" s="218"/>
      <c r="G277" s="218"/>
      <c r="H277" s="218"/>
      <c r="I277" s="218"/>
      <c r="J277" s="218"/>
      <c r="K277" s="12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  <c r="AK277" s="77"/>
      <c r="AL277" s="77"/>
      <c r="AM277" s="77"/>
      <c r="AN277" s="77"/>
      <c r="AO277" s="77"/>
      <c r="AP277" s="77"/>
      <c r="AQ277" s="77"/>
      <c r="AR277" s="77"/>
      <c r="AS277" s="77"/>
      <c r="AT277" s="77"/>
      <c r="AU277" s="77"/>
      <c r="AV277" s="77"/>
      <c r="AW277" s="77"/>
      <c r="AX277" s="77"/>
      <c r="AY277" s="77"/>
    </row>
    <row r="278" spans="1:51" ht="12.75" customHeight="1">
      <c r="A278" s="116"/>
      <c r="B278" s="237" t="s">
        <v>131</v>
      </c>
      <c r="C278" s="237"/>
      <c r="D278" s="237"/>
      <c r="E278" s="237"/>
      <c r="F278" s="237"/>
      <c r="G278" s="237"/>
      <c r="H278" s="237"/>
      <c r="I278" s="237"/>
      <c r="J278" s="237"/>
      <c r="K278" s="129">
        <f>K280</f>
        <v>333400</v>
      </c>
      <c r="L278" s="129">
        <f>L280</f>
        <v>334000</v>
      </c>
      <c r="M278" s="129">
        <f>M280</f>
        <v>341000</v>
      </c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  <c r="AN278" s="77"/>
      <c r="AO278" s="77"/>
      <c r="AP278" s="77"/>
      <c r="AQ278" s="77"/>
      <c r="AR278" s="77"/>
      <c r="AS278" s="77"/>
      <c r="AT278" s="77"/>
      <c r="AU278" s="77"/>
      <c r="AV278" s="77"/>
      <c r="AW278" s="77"/>
      <c r="AX278" s="77"/>
      <c r="AY278" s="77"/>
    </row>
    <row r="279" spans="1:51" ht="12.75" customHeight="1">
      <c r="A279" s="265"/>
      <c r="B279" s="265"/>
      <c r="C279" s="265"/>
      <c r="D279" s="265"/>
      <c r="E279" s="265"/>
      <c r="F279" s="265"/>
      <c r="G279" s="265"/>
      <c r="H279" s="265"/>
      <c r="I279" s="265"/>
      <c r="J279" s="265"/>
      <c r="K279" s="265"/>
      <c r="M279" s="109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77"/>
      <c r="AO279" s="77"/>
      <c r="AP279" s="77"/>
      <c r="AQ279" s="77"/>
      <c r="AR279" s="77"/>
      <c r="AS279" s="77"/>
      <c r="AT279" s="77"/>
      <c r="AU279" s="77"/>
      <c r="AV279" s="77"/>
      <c r="AW279" s="77"/>
      <c r="AX279" s="77"/>
      <c r="AY279" s="77"/>
    </row>
    <row r="280" spans="1:51" ht="12.75" customHeight="1">
      <c r="A280" s="4"/>
      <c r="B280" s="222" t="s">
        <v>129</v>
      </c>
      <c r="C280" s="222"/>
      <c r="D280" s="222"/>
      <c r="E280" s="222"/>
      <c r="F280" s="222"/>
      <c r="G280" s="222"/>
      <c r="H280" s="222"/>
      <c r="I280" s="222"/>
      <c r="J280" s="222"/>
      <c r="K280" s="17">
        <f>SUM(K282+K289+K296)</f>
        <v>333400</v>
      </c>
      <c r="L280" s="17">
        <f>SUM(L282+L289+L296)</f>
        <v>334000</v>
      </c>
      <c r="M280" s="17">
        <f>SUM(M282+M289+M296)</f>
        <v>341000</v>
      </c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7"/>
      <c r="AO280" s="77"/>
      <c r="AP280" s="77"/>
      <c r="AQ280" s="77"/>
      <c r="AR280" s="77"/>
      <c r="AS280" s="77"/>
      <c r="AT280" s="77"/>
      <c r="AU280" s="77"/>
      <c r="AV280" s="77"/>
      <c r="AW280" s="77"/>
      <c r="AX280" s="77"/>
      <c r="AY280" s="77"/>
    </row>
    <row r="281" spans="1:51" ht="12.75" customHeight="1">
      <c r="A281" s="4"/>
      <c r="B281" s="7"/>
      <c r="C281" s="7"/>
      <c r="D281" s="173"/>
      <c r="E281" s="222"/>
      <c r="F281" s="222"/>
      <c r="G281" s="222"/>
      <c r="H281" s="222"/>
      <c r="I281" s="222"/>
      <c r="J281" s="222"/>
      <c r="K281" s="12"/>
      <c r="L281" s="12"/>
      <c r="M281" s="12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  <c r="AN281" s="77"/>
      <c r="AO281" s="77"/>
      <c r="AP281" s="77"/>
      <c r="AQ281" s="77"/>
      <c r="AR281" s="77"/>
      <c r="AS281" s="77"/>
      <c r="AT281" s="77"/>
      <c r="AU281" s="77"/>
      <c r="AV281" s="77"/>
      <c r="AW281" s="77"/>
      <c r="AX281" s="77"/>
      <c r="AY281" s="77"/>
    </row>
    <row r="282" spans="1:51" ht="12.75" customHeight="1">
      <c r="A282" s="4"/>
      <c r="B282" s="242" t="s">
        <v>50</v>
      </c>
      <c r="C282" s="242"/>
      <c r="D282" s="242"/>
      <c r="E282" s="119" t="s">
        <v>168</v>
      </c>
      <c r="F282" s="214" t="s">
        <v>65</v>
      </c>
      <c r="G282" s="214"/>
      <c r="H282" s="214"/>
      <c r="I282" s="214"/>
      <c r="J282" s="214"/>
      <c r="K282" s="120">
        <f>K283</f>
        <v>30000</v>
      </c>
      <c r="L282" s="120">
        <f>L283</f>
        <v>30000</v>
      </c>
      <c r="M282" s="120">
        <f>M283</f>
        <v>30000</v>
      </c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  <c r="AN282" s="77"/>
      <c r="AO282" s="77"/>
      <c r="AP282" s="77"/>
      <c r="AQ282" s="77"/>
      <c r="AR282" s="77"/>
      <c r="AS282" s="77"/>
      <c r="AT282" s="77"/>
      <c r="AU282" s="77"/>
      <c r="AV282" s="77"/>
      <c r="AW282" s="77"/>
      <c r="AX282" s="77"/>
      <c r="AY282" s="77"/>
    </row>
    <row r="283" spans="1:51" ht="12.75" customHeight="1">
      <c r="A283" s="4"/>
      <c r="B283" s="243" t="s">
        <v>42</v>
      </c>
      <c r="C283" s="243"/>
      <c r="D283" s="243"/>
      <c r="E283" s="4" t="s">
        <v>169</v>
      </c>
      <c r="F283" s="218" t="s">
        <v>66</v>
      </c>
      <c r="G283" s="218"/>
      <c r="H283" s="218"/>
      <c r="I283" s="218"/>
      <c r="J283" s="218"/>
      <c r="K283" s="12">
        <f>K285</f>
        <v>30000</v>
      </c>
      <c r="L283" s="12">
        <f>L285</f>
        <v>30000</v>
      </c>
      <c r="M283" s="12">
        <f>M285</f>
        <v>30000</v>
      </c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  <c r="AN283" s="77"/>
      <c r="AO283" s="77"/>
      <c r="AP283" s="77"/>
      <c r="AQ283" s="77"/>
      <c r="AR283" s="77"/>
      <c r="AS283" s="77"/>
      <c r="AT283" s="77"/>
      <c r="AU283" s="77"/>
      <c r="AV283" s="77"/>
      <c r="AW283" s="77"/>
      <c r="AX283" s="77"/>
      <c r="AY283" s="77"/>
    </row>
    <row r="284" spans="1:51" ht="12.75" customHeight="1">
      <c r="A284" s="4"/>
      <c r="B284" s="243" t="s">
        <v>43</v>
      </c>
      <c r="C284" s="243"/>
      <c r="D284" s="243"/>
      <c r="E284" s="245" t="s">
        <v>82</v>
      </c>
      <c r="F284" s="245"/>
      <c r="G284" s="245"/>
      <c r="H284" s="245"/>
      <c r="I284" s="245"/>
      <c r="J284" s="245"/>
      <c r="K284" s="12"/>
      <c r="L284" s="12"/>
      <c r="M284" s="12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  <c r="AO284" s="77"/>
      <c r="AP284" s="77"/>
      <c r="AQ284" s="77"/>
      <c r="AR284" s="77"/>
      <c r="AS284" s="77"/>
      <c r="AT284" s="77"/>
      <c r="AU284" s="77"/>
      <c r="AV284" s="77"/>
      <c r="AW284" s="77"/>
      <c r="AX284" s="77"/>
      <c r="AY284" s="77"/>
    </row>
    <row r="285" spans="1:51" ht="12.75" customHeight="1">
      <c r="A285" s="8">
        <v>38</v>
      </c>
      <c r="B285" s="9"/>
      <c r="C285" s="9"/>
      <c r="D285" s="160"/>
      <c r="E285" s="215" t="s">
        <v>22</v>
      </c>
      <c r="F285" s="215"/>
      <c r="G285" s="215"/>
      <c r="H285" s="215"/>
      <c r="I285" s="215"/>
      <c r="J285" s="215"/>
      <c r="K285" s="19">
        <f>K287</f>
        <v>30000</v>
      </c>
      <c r="L285" s="19">
        <v>30000</v>
      </c>
      <c r="M285" s="19">
        <v>30000</v>
      </c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  <c r="AN285" s="77"/>
      <c r="AO285" s="77"/>
      <c r="AP285" s="77"/>
      <c r="AQ285" s="77"/>
      <c r="AR285" s="77"/>
      <c r="AS285" s="77"/>
      <c r="AT285" s="77"/>
      <c r="AU285" s="77"/>
      <c r="AV285" s="77"/>
      <c r="AW285" s="77"/>
      <c r="AX285" s="77"/>
      <c r="AY285" s="77"/>
    </row>
    <row r="286" spans="1:51" ht="12.75" customHeight="1">
      <c r="A286" s="24"/>
      <c r="B286" s="4"/>
      <c r="C286" s="4"/>
      <c r="D286" s="31"/>
      <c r="E286" s="222"/>
      <c r="F286" s="222"/>
      <c r="G286" s="222"/>
      <c r="H286" s="222"/>
      <c r="I286" s="222"/>
      <c r="J286" s="222"/>
      <c r="K286" s="11"/>
      <c r="L286" s="17"/>
      <c r="M286" s="1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7"/>
      <c r="AO286" s="77"/>
      <c r="AP286" s="77"/>
      <c r="AQ286" s="77"/>
      <c r="AR286" s="77"/>
      <c r="AS286" s="77"/>
      <c r="AT286" s="77"/>
      <c r="AU286" s="77"/>
      <c r="AV286" s="77"/>
      <c r="AW286" s="77"/>
      <c r="AX286" s="77"/>
      <c r="AY286" s="77"/>
    </row>
    <row r="287" spans="1:51" ht="12.75" customHeight="1">
      <c r="A287" s="4"/>
      <c r="B287" s="4">
        <v>381</v>
      </c>
      <c r="C287" s="4"/>
      <c r="D287" s="31" t="s">
        <v>262</v>
      </c>
      <c r="E287" s="218" t="s">
        <v>30</v>
      </c>
      <c r="F287" s="218"/>
      <c r="G287" s="218"/>
      <c r="H287" s="218"/>
      <c r="I287" s="218"/>
      <c r="J287" s="218"/>
      <c r="K287" s="12">
        <v>30000</v>
      </c>
      <c r="L287" s="12"/>
      <c r="M287" s="12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  <c r="AO287" s="77"/>
      <c r="AP287" s="77"/>
      <c r="AQ287" s="77"/>
      <c r="AR287" s="77"/>
      <c r="AS287" s="77"/>
      <c r="AT287" s="77"/>
      <c r="AU287" s="77"/>
      <c r="AV287" s="77"/>
      <c r="AW287" s="77"/>
      <c r="AX287" s="77"/>
      <c r="AY287" s="77"/>
    </row>
    <row r="288" spans="1:51" ht="12.75" customHeight="1">
      <c r="A288" s="4"/>
      <c r="B288" s="4"/>
      <c r="C288" s="4"/>
      <c r="D288" s="31"/>
      <c r="E288" s="218"/>
      <c r="F288" s="218"/>
      <c r="G288" s="218"/>
      <c r="H288" s="218"/>
      <c r="I288" s="218"/>
      <c r="J288" s="218"/>
      <c r="K288" s="12"/>
      <c r="L288" s="4"/>
      <c r="M288" s="12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  <c r="AO288" s="77"/>
      <c r="AP288" s="77"/>
      <c r="AQ288" s="77"/>
      <c r="AR288" s="77"/>
      <c r="AS288" s="77"/>
      <c r="AT288" s="77"/>
      <c r="AU288" s="77"/>
      <c r="AV288" s="77"/>
      <c r="AW288" s="77"/>
      <c r="AX288" s="77"/>
      <c r="AY288" s="77"/>
    </row>
    <row r="289" spans="1:51" ht="12.75" customHeight="1">
      <c r="A289" s="4"/>
      <c r="B289" s="242" t="s">
        <v>50</v>
      </c>
      <c r="C289" s="242"/>
      <c r="D289" s="242"/>
      <c r="E289" s="119" t="s">
        <v>170</v>
      </c>
      <c r="F289" s="214" t="s">
        <v>117</v>
      </c>
      <c r="G289" s="214"/>
      <c r="H289" s="214"/>
      <c r="I289" s="214"/>
      <c r="J289" s="214"/>
      <c r="K289" s="120">
        <f>K290</f>
        <v>50000</v>
      </c>
      <c r="L289" s="120">
        <f>L290</f>
        <v>50000</v>
      </c>
      <c r="M289" s="120">
        <f>M290</f>
        <v>50000</v>
      </c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  <c r="AO289" s="77"/>
      <c r="AP289" s="77"/>
      <c r="AQ289" s="77"/>
      <c r="AR289" s="77"/>
      <c r="AS289" s="77"/>
      <c r="AT289" s="77"/>
      <c r="AU289" s="77"/>
      <c r="AV289" s="77"/>
      <c r="AW289" s="77"/>
      <c r="AX289" s="77"/>
      <c r="AY289" s="77"/>
    </row>
    <row r="290" spans="1:51" ht="12.75" customHeight="1">
      <c r="A290" s="4"/>
      <c r="B290" s="243" t="s">
        <v>42</v>
      </c>
      <c r="C290" s="243"/>
      <c r="D290" s="243"/>
      <c r="E290" s="4" t="s">
        <v>171</v>
      </c>
      <c r="F290" s="218" t="s">
        <v>118</v>
      </c>
      <c r="G290" s="218"/>
      <c r="H290" s="218"/>
      <c r="I290" s="218"/>
      <c r="J290" s="218"/>
      <c r="K290" s="12">
        <f>K292</f>
        <v>50000</v>
      </c>
      <c r="L290" s="12">
        <f>L292</f>
        <v>50000</v>
      </c>
      <c r="M290" s="12">
        <f>M292</f>
        <v>50000</v>
      </c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77"/>
      <c r="AP290" s="77"/>
      <c r="AQ290" s="77"/>
      <c r="AR290" s="77"/>
      <c r="AS290" s="77"/>
      <c r="AT290" s="77"/>
      <c r="AU290" s="77"/>
      <c r="AV290" s="77"/>
      <c r="AW290" s="77"/>
      <c r="AX290" s="77"/>
      <c r="AY290" s="77"/>
    </row>
    <row r="291" spans="1:51" ht="12.75" customHeight="1">
      <c r="A291" s="4"/>
      <c r="B291" s="243" t="s">
        <v>43</v>
      </c>
      <c r="C291" s="243"/>
      <c r="D291" s="243"/>
      <c r="E291" s="245" t="s">
        <v>82</v>
      </c>
      <c r="F291" s="245"/>
      <c r="G291" s="245"/>
      <c r="H291" s="245"/>
      <c r="I291" s="245"/>
      <c r="J291" s="245"/>
      <c r="K291" s="12"/>
      <c r="L291" s="12"/>
      <c r="M291" s="12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  <c r="AQ291" s="77"/>
      <c r="AR291" s="77"/>
      <c r="AS291" s="77"/>
      <c r="AT291" s="77"/>
      <c r="AU291" s="77"/>
      <c r="AV291" s="77"/>
      <c r="AW291" s="77"/>
      <c r="AX291" s="77"/>
      <c r="AY291" s="77"/>
    </row>
    <row r="292" spans="1:51" ht="12.75" customHeight="1">
      <c r="A292" s="8">
        <v>38</v>
      </c>
      <c r="B292" s="9"/>
      <c r="C292" s="9"/>
      <c r="D292" s="160"/>
      <c r="E292" s="215" t="s">
        <v>22</v>
      </c>
      <c r="F292" s="215"/>
      <c r="G292" s="215"/>
      <c r="H292" s="215"/>
      <c r="I292" s="215"/>
      <c r="J292" s="215"/>
      <c r="K292" s="19">
        <f>K294</f>
        <v>50000</v>
      </c>
      <c r="L292" s="19">
        <v>50000</v>
      </c>
      <c r="M292" s="19">
        <v>50000</v>
      </c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  <c r="AT292" s="77"/>
      <c r="AU292" s="77"/>
      <c r="AV292" s="77"/>
      <c r="AW292" s="77"/>
      <c r="AX292" s="77"/>
      <c r="AY292" s="77"/>
    </row>
    <row r="293" spans="1:51" ht="12.75" customHeight="1">
      <c r="A293" s="24"/>
      <c r="B293" s="4"/>
      <c r="C293" s="4"/>
      <c r="D293" s="31"/>
      <c r="E293" s="222"/>
      <c r="F293" s="222"/>
      <c r="G293" s="222"/>
      <c r="H293" s="222"/>
      <c r="I293" s="222"/>
      <c r="J293" s="222"/>
      <c r="K293" s="11"/>
      <c r="L293" s="17"/>
      <c r="M293" s="1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  <c r="AR293" s="77"/>
      <c r="AS293" s="77"/>
      <c r="AT293" s="77"/>
      <c r="AU293" s="77"/>
      <c r="AV293" s="77"/>
      <c r="AW293" s="77"/>
      <c r="AX293" s="77"/>
      <c r="AY293" s="77"/>
    </row>
    <row r="294" spans="1:51" ht="12.75" customHeight="1">
      <c r="A294" s="4"/>
      <c r="B294" s="4">
        <v>381</v>
      </c>
      <c r="C294" s="4"/>
      <c r="D294" s="31" t="s">
        <v>259</v>
      </c>
      <c r="E294" s="218" t="s">
        <v>30</v>
      </c>
      <c r="F294" s="218"/>
      <c r="G294" s="218"/>
      <c r="H294" s="218"/>
      <c r="I294" s="218"/>
      <c r="J294" s="218"/>
      <c r="K294" s="12">
        <v>50000</v>
      </c>
      <c r="L294" s="12"/>
      <c r="M294" s="12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  <c r="AO294" s="77"/>
      <c r="AP294" s="77"/>
      <c r="AQ294" s="77"/>
      <c r="AR294" s="77"/>
      <c r="AS294" s="77"/>
      <c r="AT294" s="77"/>
      <c r="AU294" s="77"/>
      <c r="AV294" s="77"/>
      <c r="AW294" s="77"/>
      <c r="AX294" s="77"/>
      <c r="AY294" s="77"/>
    </row>
    <row r="295" spans="1:51" ht="12.75" customHeight="1">
      <c r="A295" s="4"/>
      <c r="B295" s="7"/>
      <c r="C295" s="20"/>
      <c r="D295" s="31"/>
      <c r="E295" s="218"/>
      <c r="F295" s="218"/>
      <c r="G295" s="218"/>
      <c r="H295" s="218"/>
      <c r="I295" s="218"/>
      <c r="J295" s="218"/>
      <c r="K295" s="12"/>
      <c r="L295" s="4"/>
      <c r="M295" s="12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  <c r="AO295" s="77"/>
      <c r="AP295" s="77"/>
      <c r="AQ295" s="77"/>
      <c r="AR295" s="77"/>
      <c r="AS295" s="77"/>
      <c r="AT295" s="77"/>
      <c r="AU295" s="77"/>
      <c r="AV295" s="77"/>
      <c r="AW295" s="77"/>
      <c r="AX295" s="77"/>
      <c r="AY295" s="77"/>
    </row>
    <row r="296" spans="1:51" ht="12.75" customHeight="1">
      <c r="A296" s="4"/>
      <c r="B296" s="242" t="s">
        <v>50</v>
      </c>
      <c r="C296" s="242"/>
      <c r="D296" s="242"/>
      <c r="E296" s="119" t="s">
        <v>172</v>
      </c>
      <c r="F296" s="214" t="s">
        <v>67</v>
      </c>
      <c r="G296" s="214"/>
      <c r="H296" s="214"/>
      <c r="I296" s="214"/>
      <c r="J296" s="214"/>
      <c r="K296" s="120">
        <f>K297</f>
        <v>253400</v>
      </c>
      <c r="L296" s="120">
        <f>L297</f>
        <v>254000</v>
      </c>
      <c r="M296" s="120">
        <f>M297</f>
        <v>261000</v>
      </c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  <c r="AO296" s="77"/>
      <c r="AP296" s="77"/>
      <c r="AQ296" s="77"/>
      <c r="AR296" s="77"/>
      <c r="AS296" s="77"/>
      <c r="AT296" s="77"/>
      <c r="AU296" s="77"/>
      <c r="AV296" s="77"/>
      <c r="AW296" s="77"/>
      <c r="AX296" s="77"/>
      <c r="AY296" s="77"/>
    </row>
    <row r="297" spans="1:51" ht="12.75" customHeight="1">
      <c r="A297" s="4"/>
      <c r="B297" s="243" t="s">
        <v>42</v>
      </c>
      <c r="C297" s="243"/>
      <c r="D297" s="243"/>
      <c r="E297" s="4" t="s">
        <v>173</v>
      </c>
      <c r="F297" s="218" t="s">
        <v>68</v>
      </c>
      <c r="G297" s="218"/>
      <c r="H297" s="218"/>
      <c r="I297" s="218"/>
      <c r="J297" s="218"/>
      <c r="K297" s="12">
        <f>K299</f>
        <v>253400</v>
      </c>
      <c r="L297" s="12">
        <f>L299</f>
        <v>254000</v>
      </c>
      <c r="M297" s="12">
        <f>M299</f>
        <v>261000</v>
      </c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7"/>
      <c r="AO297" s="77"/>
      <c r="AP297" s="77"/>
      <c r="AQ297" s="77"/>
      <c r="AR297" s="77"/>
      <c r="AS297" s="77"/>
      <c r="AT297" s="77"/>
      <c r="AU297" s="77"/>
      <c r="AV297" s="77"/>
      <c r="AW297" s="77"/>
      <c r="AX297" s="77"/>
      <c r="AY297" s="77"/>
    </row>
    <row r="298" spans="1:51" ht="12.75" customHeight="1">
      <c r="A298" s="4"/>
      <c r="B298" s="243" t="s">
        <v>43</v>
      </c>
      <c r="C298" s="243"/>
      <c r="D298" s="243"/>
      <c r="E298" s="245" t="s">
        <v>82</v>
      </c>
      <c r="F298" s="245"/>
      <c r="G298" s="245"/>
      <c r="H298" s="245"/>
      <c r="I298" s="245"/>
      <c r="J298" s="245"/>
      <c r="K298" s="12"/>
      <c r="L298" s="12"/>
      <c r="M298" s="12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  <c r="AR298" s="77"/>
      <c r="AS298" s="77"/>
      <c r="AT298" s="77"/>
      <c r="AU298" s="77"/>
      <c r="AV298" s="77"/>
      <c r="AW298" s="77"/>
      <c r="AX298" s="77"/>
      <c r="AY298" s="77"/>
    </row>
    <row r="299" spans="1:51" ht="12.75" customHeight="1">
      <c r="A299" s="8">
        <v>38</v>
      </c>
      <c r="B299" s="9"/>
      <c r="C299" s="9"/>
      <c r="D299" s="160"/>
      <c r="E299" s="215" t="s">
        <v>22</v>
      </c>
      <c r="F299" s="215"/>
      <c r="G299" s="215"/>
      <c r="H299" s="215"/>
      <c r="I299" s="215"/>
      <c r="J299" s="215"/>
      <c r="K299" s="19">
        <f>K301</f>
        <v>253400</v>
      </c>
      <c r="L299" s="19">
        <v>254000</v>
      </c>
      <c r="M299" s="19">
        <v>261000</v>
      </c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7"/>
      <c r="AO299" s="77"/>
      <c r="AP299" s="77"/>
      <c r="AQ299" s="77"/>
      <c r="AR299" s="77"/>
      <c r="AS299" s="77"/>
      <c r="AT299" s="77"/>
      <c r="AU299" s="77"/>
      <c r="AV299" s="77"/>
      <c r="AW299" s="77"/>
      <c r="AX299" s="77"/>
      <c r="AY299" s="77"/>
    </row>
    <row r="300" spans="1:51" ht="12.75" customHeight="1">
      <c r="A300" s="24"/>
      <c r="B300" s="4"/>
      <c r="C300" s="4"/>
      <c r="D300" s="31"/>
      <c r="E300" s="222"/>
      <c r="F300" s="222"/>
      <c r="G300" s="222"/>
      <c r="H300" s="222"/>
      <c r="I300" s="222"/>
      <c r="J300" s="222"/>
      <c r="K300" s="11"/>
      <c r="L300" s="17"/>
      <c r="M300" s="1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7"/>
      <c r="AO300" s="77"/>
      <c r="AP300" s="77"/>
      <c r="AQ300" s="77"/>
      <c r="AR300" s="77"/>
      <c r="AS300" s="77"/>
      <c r="AT300" s="77"/>
      <c r="AU300" s="77"/>
      <c r="AV300" s="77"/>
      <c r="AW300" s="77"/>
      <c r="AX300" s="77"/>
      <c r="AY300" s="77"/>
    </row>
    <row r="301" spans="1:51" ht="12.75" customHeight="1">
      <c r="A301" s="4"/>
      <c r="B301" s="4">
        <v>381</v>
      </c>
      <c r="C301" s="4"/>
      <c r="D301" s="31" t="s">
        <v>269</v>
      </c>
      <c r="E301" s="218" t="s">
        <v>30</v>
      </c>
      <c r="F301" s="218"/>
      <c r="G301" s="218"/>
      <c r="H301" s="218"/>
      <c r="I301" s="218"/>
      <c r="J301" s="218"/>
      <c r="K301" s="12">
        <v>253400</v>
      </c>
      <c r="L301" s="12"/>
      <c r="M301" s="12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7"/>
      <c r="AO301" s="77"/>
      <c r="AP301" s="77"/>
      <c r="AQ301" s="77"/>
      <c r="AR301" s="77"/>
      <c r="AS301" s="77"/>
      <c r="AT301" s="77"/>
      <c r="AU301" s="77"/>
      <c r="AV301" s="77"/>
      <c r="AW301" s="77"/>
      <c r="AX301" s="77"/>
      <c r="AY301" s="77"/>
    </row>
    <row r="302" spans="1:51" ht="12.75" customHeight="1">
      <c r="A302" s="4"/>
      <c r="B302" s="7"/>
      <c r="C302" s="20"/>
      <c r="D302" s="31"/>
      <c r="E302" s="220"/>
      <c r="F302" s="220"/>
      <c r="G302" s="220"/>
      <c r="H302" s="220"/>
      <c r="I302" s="220"/>
      <c r="J302" s="220"/>
      <c r="K302" s="12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  <c r="AO302" s="77"/>
      <c r="AP302" s="77"/>
      <c r="AQ302" s="77"/>
      <c r="AR302" s="77"/>
      <c r="AS302" s="77"/>
      <c r="AT302" s="77"/>
      <c r="AU302" s="77"/>
      <c r="AV302" s="77"/>
      <c r="AW302" s="77"/>
      <c r="AX302" s="77"/>
      <c r="AY302" s="77"/>
    </row>
    <row r="303" spans="1:51" ht="12.75" customHeight="1">
      <c r="A303" s="137"/>
      <c r="B303" s="138" t="s">
        <v>132</v>
      </c>
      <c r="C303" s="35"/>
      <c r="D303" s="182"/>
      <c r="E303" s="276" t="s">
        <v>133</v>
      </c>
      <c r="F303" s="276"/>
      <c r="G303" s="276"/>
      <c r="H303" s="276"/>
      <c r="I303" s="276"/>
      <c r="J303" s="276"/>
      <c r="K303" s="139">
        <f>SUM(K305+K314+K344+K354)</f>
        <v>2108010</v>
      </c>
      <c r="L303" s="139">
        <f>SUM(L305+L314+L344+L354)</f>
        <v>2228010</v>
      </c>
      <c r="M303" s="139">
        <f>SUM(M305+M314+M344+M354)</f>
        <v>2268010</v>
      </c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  <c r="AI303" s="77"/>
      <c r="AJ303" s="77"/>
      <c r="AK303" s="77"/>
      <c r="AL303" s="77"/>
      <c r="AM303" s="77"/>
      <c r="AN303" s="77"/>
      <c r="AO303" s="77"/>
      <c r="AP303" s="77"/>
      <c r="AQ303" s="77"/>
      <c r="AR303" s="77"/>
      <c r="AS303" s="77"/>
      <c r="AT303" s="77"/>
      <c r="AU303" s="77"/>
      <c r="AV303" s="77"/>
      <c r="AW303" s="77"/>
      <c r="AX303" s="77"/>
      <c r="AY303" s="77"/>
    </row>
    <row r="304" spans="1:51" ht="12.75" customHeight="1">
      <c r="A304" s="74"/>
      <c r="B304" s="4"/>
      <c r="C304" s="4"/>
      <c r="D304" s="31"/>
      <c r="E304" s="218"/>
      <c r="F304" s="218"/>
      <c r="G304" s="218"/>
      <c r="H304" s="218"/>
      <c r="I304" s="218"/>
      <c r="J304" s="218"/>
      <c r="K304" s="11"/>
      <c r="L304" s="17"/>
      <c r="M304" s="1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7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</row>
    <row r="305" spans="1:51" ht="12.75" customHeight="1">
      <c r="A305" s="4"/>
      <c r="B305" s="249" t="s">
        <v>69</v>
      </c>
      <c r="C305" s="249"/>
      <c r="D305" s="249"/>
      <c r="E305" s="222" t="s">
        <v>143</v>
      </c>
      <c r="F305" s="222"/>
      <c r="G305" s="222"/>
      <c r="H305" s="222"/>
      <c r="I305" s="222"/>
      <c r="J305" s="222"/>
      <c r="K305" s="17">
        <f>K307</f>
        <v>80000</v>
      </c>
      <c r="L305" s="17">
        <f>L307</f>
        <v>80000</v>
      </c>
      <c r="M305" s="17">
        <f>M307</f>
        <v>80000</v>
      </c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  <c r="AL305" s="77"/>
      <c r="AM305" s="77"/>
      <c r="AN305" s="77"/>
      <c r="AO305" s="77"/>
      <c r="AP305" s="77"/>
      <c r="AQ305" s="77"/>
      <c r="AR305" s="77"/>
      <c r="AS305" s="77"/>
      <c r="AT305" s="77"/>
      <c r="AU305" s="77"/>
      <c r="AV305" s="77"/>
      <c r="AW305" s="77"/>
      <c r="AX305" s="77"/>
      <c r="AY305" s="77"/>
    </row>
    <row r="306" spans="1:51" ht="12.75" customHeight="1">
      <c r="A306" s="4"/>
      <c r="B306" s="32"/>
      <c r="C306" s="32"/>
      <c r="D306" s="180"/>
      <c r="E306" s="214"/>
      <c r="F306" s="214"/>
      <c r="G306" s="214"/>
      <c r="H306" s="214"/>
      <c r="I306" s="214"/>
      <c r="J306" s="214"/>
      <c r="K306" s="120"/>
      <c r="L306" s="120"/>
      <c r="M306" s="120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77"/>
      <c r="AH306" s="77"/>
      <c r="AI306" s="77"/>
      <c r="AJ306" s="77"/>
      <c r="AK306" s="77"/>
      <c r="AL306" s="77"/>
      <c r="AM306" s="77"/>
      <c r="AN306" s="77"/>
      <c r="AO306" s="77"/>
      <c r="AP306" s="77"/>
      <c r="AQ306" s="77"/>
      <c r="AR306" s="77"/>
      <c r="AS306" s="77"/>
      <c r="AT306" s="77"/>
      <c r="AU306" s="77"/>
      <c r="AV306" s="77"/>
      <c r="AW306" s="77"/>
      <c r="AX306" s="77"/>
      <c r="AY306" s="77"/>
    </row>
    <row r="307" spans="1:51" ht="12.75" customHeight="1">
      <c r="A307" s="4"/>
      <c r="B307" s="242" t="s">
        <v>41</v>
      </c>
      <c r="C307" s="242"/>
      <c r="D307" s="242"/>
      <c r="E307" s="119" t="s">
        <v>174</v>
      </c>
      <c r="F307" s="214" t="s">
        <v>70</v>
      </c>
      <c r="G307" s="214"/>
      <c r="H307" s="214"/>
      <c r="I307" s="214"/>
      <c r="J307" s="214"/>
      <c r="K307" s="120">
        <f>K308</f>
        <v>80000</v>
      </c>
      <c r="L307" s="120">
        <f>L308</f>
        <v>80000</v>
      </c>
      <c r="M307" s="120">
        <f>M308</f>
        <v>80000</v>
      </c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AI307" s="77"/>
      <c r="AJ307" s="77"/>
      <c r="AK307" s="77"/>
      <c r="AL307" s="77"/>
      <c r="AM307" s="77"/>
      <c r="AN307" s="77"/>
      <c r="AO307" s="77"/>
      <c r="AP307" s="77"/>
      <c r="AQ307" s="77"/>
      <c r="AR307" s="77"/>
      <c r="AS307" s="77"/>
      <c r="AT307" s="77"/>
      <c r="AU307" s="77"/>
      <c r="AV307" s="77"/>
      <c r="AW307" s="77"/>
      <c r="AX307" s="77"/>
      <c r="AY307" s="77"/>
    </row>
    <row r="308" spans="1:51" ht="12.75" customHeight="1">
      <c r="A308" s="4"/>
      <c r="B308" s="243" t="s">
        <v>42</v>
      </c>
      <c r="C308" s="247"/>
      <c r="D308" s="247"/>
      <c r="E308" s="121" t="s">
        <v>175</v>
      </c>
      <c r="F308" s="218" t="s">
        <v>119</v>
      </c>
      <c r="G308" s="218"/>
      <c r="H308" s="218"/>
      <c r="I308" s="218"/>
      <c r="J308" s="218"/>
      <c r="K308" s="12">
        <f>K310</f>
        <v>80000</v>
      </c>
      <c r="L308" s="12">
        <f>L310</f>
        <v>80000</v>
      </c>
      <c r="M308" s="12">
        <f>M310</f>
        <v>80000</v>
      </c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  <c r="AL308" s="77"/>
      <c r="AM308" s="77"/>
      <c r="AN308" s="77"/>
      <c r="AO308" s="77"/>
      <c r="AP308" s="77"/>
      <c r="AQ308" s="77"/>
      <c r="AR308" s="77"/>
      <c r="AS308" s="77"/>
      <c r="AT308" s="77"/>
      <c r="AU308" s="77"/>
      <c r="AV308" s="77"/>
      <c r="AW308" s="77"/>
      <c r="AX308" s="77"/>
      <c r="AY308" s="77"/>
    </row>
    <row r="309" spans="1:51" ht="12.75" customHeight="1">
      <c r="A309" s="4"/>
      <c r="B309" s="243" t="s">
        <v>43</v>
      </c>
      <c r="C309" s="247"/>
      <c r="D309" s="31"/>
      <c r="E309" s="245" t="s">
        <v>82</v>
      </c>
      <c r="F309" s="245"/>
      <c r="G309" s="245"/>
      <c r="H309" s="245"/>
      <c r="I309" s="245"/>
      <c r="J309" s="245"/>
      <c r="K309" s="12"/>
      <c r="L309" s="12"/>
      <c r="M309" s="12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N309" s="77"/>
      <c r="AO309" s="77"/>
      <c r="AP309" s="77"/>
      <c r="AQ309" s="77"/>
      <c r="AR309" s="77"/>
      <c r="AS309" s="77"/>
      <c r="AT309" s="77"/>
      <c r="AU309" s="77"/>
      <c r="AV309" s="77"/>
      <c r="AW309" s="77"/>
      <c r="AX309" s="77"/>
      <c r="AY309" s="77"/>
    </row>
    <row r="310" spans="1:51" ht="12.75" customHeight="1">
      <c r="A310" s="8">
        <v>36</v>
      </c>
      <c r="B310" s="9"/>
      <c r="C310" s="9"/>
      <c r="D310" s="160"/>
      <c r="E310" s="215" t="s">
        <v>120</v>
      </c>
      <c r="F310" s="215"/>
      <c r="G310" s="215"/>
      <c r="H310" s="215"/>
      <c r="I310" s="215"/>
      <c r="J310" s="215"/>
      <c r="K310" s="19">
        <f>K312</f>
        <v>80000</v>
      </c>
      <c r="L310" s="19">
        <v>80000</v>
      </c>
      <c r="M310" s="19">
        <v>80000</v>
      </c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  <c r="AL310" s="77"/>
      <c r="AM310" s="77"/>
      <c r="AN310" s="77"/>
      <c r="AO310" s="77"/>
      <c r="AP310" s="77"/>
      <c r="AQ310" s="77"/>
      <c r="AR310" s="77"/>
      <c r="AS310" s="77"/>
      <c r="AT310" s="77"/>
      <c r="AU310" s="77"/>
      <c r="AV310" s="77"/>
      <c r="AW310" s="77"/>
      <c r="AX310" s="77"/>
      <c r="AY310" s="77"/>
    </row>
    <row r="311" spans="1:51" ht="12.75" customHeight="1">
      <c r="A311" s="24"/>
      <c r="B311" s="4"/>
      <c r="C311" s="4"/>
      <c r="D311" s="31"/>
      <c r="E311" s="222"/>
      <c r="F311" s="222"/>
      <c r="G311" s="222"/>
      <c r="H311" s="222"/>
      <c r="I311" s="222"/>
      <c r="J311" s="222"/>
      <c r="K311" s="11"/>
      <c r="L311" s="17"/>
      <c r="M311" s="1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  <c r="AE311" s="77"/>
      <c r="AF311" s="77"/>
      <c r="AG311" s="77"/>
      <c r="AH311" s="77"/>
      <c r="AI311" s="77"/>
      <c r="AJ311" s="77"/>
      <c r="AK311" s="77"/>
      <c r="AL311" s="77"/>
      <c r="AM311" s="77"/>
      <c r="AN311" s="77"/>
      <c r="AO311" s="77"/>
      <c r="AP311" s="77"/>
      <c r="AQ311" s="77"/>
      <c r="AR311" s="77"/>
      <c r="AS311" s="77"/>
      <c r="AT311" s="77"/>
      <c r="AU311" s="77"/>
      <c r="AV311" s="77"/>
      <c r="AW311" s="77"/>
      <c r="AX311" s="77"/>
      <c r="AY311" s="77"/>
    </row>
    <row r="312" spans="1:51" ht="12.75" customHeight="1">
      <c r="A312" s="4"/>
      <c r="B312" s="4">
        <v>366</v>
      </c>
      <c r="C312" s="4"/>
      <c r="D312" s="31" t="s">
        <v>263</v>
      </c>
      <c r="E312" s="218" t="s">
        <v>126</v>
      </c>
      <c r="F312" s="218"/>
      <c r="G312" s="218"/>
      <c r="H312" s="218"/>
      <c r="I312" s="218"/>
      <c r="J312" s="218"/>
      <c r="K312" s="12">
        <v>80000</v>
      </c>
      <c r="L312" s="12"/>
      <c r="M312" s="12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AI312" s="77"/>
      <c r="AJ312" s="77"/>
      <c r="AK312" s="77"/>
      <c r="AL312" s="77"/>
      <c r="AM312" s="77"/>
      <c r="AN312" s="77"/>
      <c r="AO312" s="77"/>
      <c r="AP312" s="77"/>
      <c r="AQ312" s="77"/>
      <c r="AR312" s="77"/>
      <c r="AS312" s="77"/>
      <c r="AT312" s="77"/>
      <c r="AU312" s="77"/>
      <c r="AV312" s="77"/>
      <c r="AW312" s="77"/>
      <c r="AX312" s="77"/>
      <c r="AY312" s="77"/>
    </row>
    <row r="313" spans="1:11" s="146" customFormat="1" ht="12.75" customHeight="1">
      <c r="A313" s="143"/>
      <c r="B313" s="150"/>
      <c r="C313" s="150"/>
      <c r="D313" s="183"/>
      <c r="E313" s="244"/>
      <c r="F313" s="244"/>
      <c r="G313" s="244"/>
      <c r="H313" s="244"/>
      <c r="I313" s="244"/>
      <c r="J313" s="244"/>
      <c r="K313" s="151"/>
    </row>
    <row r="314" spans="1:13" s="146" customFormat="1" ht="12.75" customHeight="1">
      <c r="A314" s="4"/>
      <c r="B314" s="7"/>
      <c r="C314" s="249" t="s">
        <v>207</v>
      </c>
      <c r="D314" s="269"/>
      <c r="E314" s="222" t="s">
        <v>230</v>
      </c>
      <c r="F314" s="222"/>
      <c r="G314" s="222"/>
      <c r="H314" s="222"/>
      <c r="I314" s="222"/>
      <c r="J314" s="222"/>
      <c r="K314" s="17">
        <f>K318</f>
        <v>1653010</v>
      </c>
      <c r="L314" s="17">
        <f>L318</f>
        <v>1773010</v>
      </c>
      <c r="M314" s="17">
        <f>M318</f>
        <v>1813010</v>
      </c>
    </row>
    <row r="315" spans="1:13" s="146" customFormat="1" ht="12.75" customHeight="1">
      <c r="A315" s="4"/>
      <c r="B315" s="7"/>
      <c r="C315" s="7"/>
      <c r="D315" s="173"/>
      <c r="E315" s="222"/>
      <c r="F315" s="222"/>
      <c r="G315" s="222"/>
      <c r="H315" s="222"/>
      <c r="I315" s="222"/>
      <c r="J315" s="222"/>
      <c r="K315" s="17"/>
      <c r="L315" s="1"/>
      <c r="M315" s="1"/>
    </row>
    <row r="316" spans="1:13" s="146" customFormat="1" ht="12.75" customHeight="1">
      <c r="A316" s="251" t="s">
        <v>231</v>
      </c>
      <c r="B316" s="251"/>
      <c r="C316" s="251"/>
      <c r="D316" s="251"/>
      <c r="E316" s="251"/>
      <c r="F316" s="251"/>
      <c r="G316" s="251"/>
      <c r="H316" s="251"/>
      <c r="I316" s="251"/>
      <c r="J316" s="251"/>
      <c r="K316" s="17">
        <f>K318</f>
        <v>1653010</v>
      </c>
      <c r="L316" s="17">
        <f>L318</f>
        <v>1773010</v>
      </c>
      <c r="M316" s="17">
        <f>M318</f>
        <v>1813010</v>
      </c>
    </row>
    <row r="317" spans="1:13" s="146" customFormat="1" ht="12.75" customHeight="1">
      <c r="A317" s="4"/>
      <c r="B317" s="7"/>
      <c r="C317" s="7"/>
      <c r="D317" s="173"/>
      <c r="E317" s="222"/>
      <c r="F317" s="222"/>
      <c r="G317" s="222"/>
      <c r="H317" s="222"/>
      <c r="I317" s="222"/>
      <c r="J317" s="222"/>
      <c r="K317" s="17"/>
      <c r="L317" s="17"/>
      <c r="M317" s="17"/>
    </row>
    <row r="318" spans="1:13" s="152" customFormat="1" ht="12.75" customHeight="1">
      <c r="A318" s="126"/>
      <c r="B318" s="277" t="s">
        <v>41</v>
      </c>
      <c r="C318" s="277"/>
      <c r="D318" s="277"/>
      <c r="E318" s="119" t="s">
        <v>232</v>
      </c>
      <c r="F318" s="214" t="s">
        <v>233</v>
      </c>
      <c r="G318" s="214"/>
      <c r="H318" s="214"/>
      <c r="I318" s="214"/>
      <c r="J318" s="214"/>
      <c r="K318" s="120">
        <f>SUM(K319+K327)</f>
        <v>1653010</v>
      </c>
      <c r="L318" s="120">
        <f>SUM(L319+L327)</f>
        <v>1773010</v>
      </c>
      <c r="M318" s="120">
        <f>SUM(M319+M327)</f>
        <v>1813010</v>
      </c>
    </row>
    <row r="319" spans="1:13" s="146" customFormat="1" ht="12.75" customHeight="1">
      <c r="A319" s="4"/>
      <c r="B319" s="222" t="s">
        <v>42</v>
      </c>
      <c r="C319" s="222"/>
      <c r="D319" s="222"/>
      <c r="E319" s="121" t="s">
        <v>234</v>
      </c>
      <c r="F319" s="218" t="s">
        <v>235</v>
      </c>
      <c r="G319" s="218"/>
      <c r="H319" s="218"/>
      <c r="I319" s="218"/>
      <c r="J319" s="218"/>
      <c r="K319" s="12">
        <f>K321</f>
        <v>1120000</v>
      </c>
      <c r="L319" s="12">
        <f>L321</f>
        <v>1150000</v>
      </c>
      <c r="M319" s="12">
        <f>M321</f>
        <v>1175000</v>
      </c>
    </row>
    <row r="320" spans="1:13" s="146" customFormat="1" ht="12.75" customHeight="1">
      <c r="A320" s="4"/>
      <c r="B320" s="7" t="s">
        <v>43</v>
      </c>
      <c r="C320" s="4"/>
      <c r="D320" s="31"/>
      <c r="E320" s="214" t="s">
        <v>236</v>
      </c>
      <c r="F320" s="214"/>
      <c r="G320" s="214"/>
      <c r="H320" s="214"/>
      <c r="I320" s="214"/>
      <c r="J320" s="214"/>
      <c r="K320" s="12"/>
      <c r="L320" s="1"/>
      <c r="M320" s="1"/>
    </row>
    <row r="321" spans="1:13" s="146" customFormat="1" ht="12.75" customHeight="1">
      <c r="A321" s="8">
        <v>31</v>
      </c>
      <c r="B321" s="9" t="s">
        <v>6</v>
      </c>
      <c r="C321" s="9"/>
      <c r="D321" s="160"/>
      <c r="E321" s="215" t="s">
        <v>7</v>
      </c>
      <c r="F321" s="215"/>
      <c r="G321" s="215"/>
      <c r="H321" s="215"/>
      <c r="I321" s="215"/>
      <c r="J321" s="215"/>
      <c r="K321" s="19">
        <f>K323+K324+K325</f>
        <v>1120000</v>
      </c>
      <c r="L321" s="19">
        <v>1150000</v>
      </c>
      <c r="M321" s="19">
        <v>1175000</v>
      </c>
    </row>
    <row r="322" spans="1:13" s="146" customFormat="1" ht="12.75" customHeight="1">
      <c r="A322" s="7"/>
      <c r="B322" s="4"/>
      <c r="C322" s="4"/>
      <c r="D322" s="31"/>
      <c r="E322" s="218"/>
      <c r="F322" s="218"/>
      <c r="G322" s="218"/>
      <c r="H322" s="218"/>
      <c r="I322" s="218"/>
      <c r="J322" s="218"/>
      <c r="K322" s="12"/>
      <c r="L322" s="1"/>
      <c r="M322" s="1"/>
    </row>
    <row r="323" spans="1:13" s="156" customFormat="1" ht="12.75" customHeight="1">
      <c r="A323" s="4"/>
      <c r="B323" s="4">
        <v>311</v>
      </c>
      <c r="C323" s="4"/>
      <c r="D323" s="31" t="s">
        <v>264</v>
      </c>
      <c r="E323" s="218" t="s">
        <v>88</v>
      </c>
      <c r="F323" s="218"/>
      <c r="G323" s="218"/>
      <c r="H323" s="218"/>
      <c r="I323" s="218"/>
      <c r="J323" s="218"/>
      <c r="K323" s="12">
        <v>900000</v>
      </c>
      <c r="L323" s="12"/>
      <c r="M323" s="12"/>
    </row>
    <row r="324" spans="1:13" s="156" customFormat="1" ht="12.75" customHeight="1">
      <c r="A324" s="4"/>
      <c r="B324" s="4">
        <v>312</v>
      </c>
      <c r="C324" s="4"/>
      <c r="D324" s="31" t="s">
        <v>264</v>
      </c>
      <c r="E324" s="218" t="s">
        <v>8</v>
      </c>
      <c r="F324" s="218"/>
      <c r="G324" s="218"/>
      <c r="H324" s="218"/>
      <c r="I324" s="218"/>
      <c r="J324" s="218"/>
      <c r="K324" s="12">
        <v>90000</v>
      </c>
      <c r="L324" s="12"/>
      <c r="M324" s="12"/>
    </row>
    <row r="325" spans="1:13" s="156" customFormat="1" ht="12.75" customHeight="1">
      <c r="A325" s="4"/>
      <c r="B325" s="4">
        <v>313</v>
      </c>
      <c r="C325" s="4"/>
      <c r="D325" s="31" t="s">
        <v>264</v>
      </c>
      <c r="E325" s="218" t="s">
        <v>9</v>
      </c>
      <c r="F325" s="218"/>
      <c r="G325" s="218"/>
      <c r="H325" s="218"/>
      <c r="I325" s="218"/>
      <c r="J325" s="218"/>
      <c r="K325" s="30">
        <v>130000</v>
      </c>
      <c r="L325" s="30"/>
      <c r="M325" s="30"/>
    </row>
    <row r="326" spans="1:13" s="146" customFormat="1" ht="12.75" customHeight="1">
      <c r="A326" s="4"/>
      <c r="B326" s="4"/>
      <c r="C326" s="4"/>
      <c r="D326" s="31"/>
      <c r="E326" s="218"/>
      <c r="F326" s="218"/>
      <c r="G326" s="218"/>
      <c r="H326" s="218"/>
      <c r="I326" s="218"/>
      <c r="J326" s="218"/>
      <c r="K326" s="12"/>
      <c r="L326" s="1"/>
      <c r="M326" s="1"/>
    </row>
    <row r="327" spans="1:13" s="146" customFormat="1" ht="12.75" customHeight="1">
      <c r="A327" s="4"/>
      <c r="B327" s="278" t="s">
        <v>42</v>
      </c>
      <c r="C327" s="278"/>
      <c r="D327" s="278"/>
      <c r="E327" s="218" t="s">
        <v>237</v>
      </c>
      <c r="F327" s="218"/>
      <c r="G327" s="218"/>
      <c r="H327" s="218"/>
      <c r="I327" s="218"/>
      <c r="J327" s="218"/>
      <c r="K327" s="12">
        <f>SUM(K329+K336+K340)</f>
        <v>533010</v>
      </c>
      <c r="L327" s="12">
        <f>SUM(L329+L336+L340)</f>
        <v>623010</v>
      </c>
      <c r="M327" s="12">
        <f>SUM(M329+M336+M340)</f>
        <v>638010</v>
      </c>
    </row>
    <row r="328" spans="1:13" s="146" customFormat="1" ht="12.75" customHeight="1">
      <c r="A328" s="4"/>
      <c r="B328" s="278" t="s">
        <v>43</v>
      </c>
      <c r="C328" s="278"/>
      <c r="D328" s="278"/>
      <c r="E328" s="214" t="s">
        <v>238</v>
      </c>
      <c r="F328" s="214"/>
      <c r="G328" s="214"/>
      <c r="H328" s="214"/>
      <c r="I328" s="214"/>
      <c r="J328" s="214"/>
      <c r="K328" s="12"/>
      <c r="L328" s="1"/>
      <c r="M328" s="1"/>
    </row>
    <row r="329" spans="1:13" s="146" customFormat="1" ht="12.75" customHeight="1">
      <c r="A329" s="8">
        <v>32</v>
      </c>
      <c r="B329" s="9"/>
      <c r="C329" s="9"/>
      <c r="D329" s="160"/>
      <c r="E329" s="215" t="s">
        <v>10</v>
      </c>
      <c r="F329" s="215"/>
      <c r="G329" s="215"/>
      <c r="H329" s="215"/>
      <c r="I329" s="215"/>
      <c r="J329" s="215"/>
      <c r="K329" s="19">
        <f>K331+K332+K333+K334</f>
        <v>503495</v>
      </c>
      <c r="L329" s="19">
        <v>578210</v>
      </c>
      <c r="M329" s="19">
        <v>603010</v>
      </c>
    </row>
    <row r="330" spans="1:13" s="146" customFormat="1" ht="12.75" customHeight="1">
      <c r="A330" s="7"/>
      <c r="B330" s="4"/>
      <c r="C330" s="4"/>
      <c r="D330" s="31"/>
      <c r="E330" s="218"/>
      <c r="F330" s="218"/>
      <c r="G330" s="218"/>
      <c r="H330" s="218"/>
      <c r="I330" s="218"/>
      <c r="J330" s="218"/>
      <c r="K330" s="12"/>
      <c r="L330" s="1"/>
      <c r="M330" s="1"/>
    </row>
    <row r="331" spans="1:13" s="156" customFormat="1" ht="12.75" customHeight="1">
      <c r="A331" s="4"/>
      <c r="B331" s="4">
        <v>321</v>
      </c>
      <c r="C331" s="4"/>
      <c r="D331" s="31" t="s">
        <v>264</v>
      </c>
      <c r="E331" s="218" t="s">
        <v>11</v>
      </c>
      <c r="F331" s="218"/>
      <c r="G331" s="218"/>
      <c r="H331" s="218"/>
      <c r="I331" s="218"/>
      <c r="J331" s="218"/>
      <c r="K331" s="12">
        <v>59000</v>
      </c>
      <c r="L331" s="12"/>
      <c r="M331" s="12"/>
    </row>
    <row r="332" spans="1:13" s="156" customFormat="1" ht="12.75" customHeight="1">
      <c r="A332" s="4"/>
      <c r="B332" s="4">
        <v>322</v>
      </c>
      <c r="C332" s="4"/>
      <c r="D332" s="31" t="s">
        <v>264</v>
      </c>
      <c r="E332" s="218" t="s">
        <v>12</v>
      </c>
      <c r="F332" s="218"/>
      <c r="G332" s="218"/>
      <c r="H332" s="218"/>
      <c r="I332" s="218"/>
      <c r="J332" s="218"/>
      <c r="K332" s="12">
        <v>246000</v>
      </c>
      <c r="L332" s="12"/>
      <c r="M332" s="12"/>
    </row>
    <row r="333" spans="1:13" s="156" customFormat="1" ht="12.75" customHeight="1">
      <c r="A333" s="4"/>
      <c r="B333" s="4">
        <v>323</v>
      </c>
      <c r="C333" s="4"/>
      <c r="D333" s="31" t="s">
        <v>264</v>
      </c>
      <c r="E333" s="218" t="s">
        <v>13</v>
      </c>
      <c r="F333" s="218"/>
      <c r="G333" s="218"/>
      <c r="H333" s="218"/>
      <c r="I333" s="218"/>
      <c r="J333" s="218"/>
      <c r="K333" s="12">
        <v>165000</v>
      </c>
      <c r="L333" s="12"/>
      <c r="M333" s="12"/>
    </row>
    <row r="334" spans="1:13" s="156" customFormat="1" ht="12.75" customHeight="1">
      <c r="A334" s="4"/>
      <c r="B334" s="4">
        <v>329</v>
      </c>
      <c r="C334" s="20"/>
      <c r="D334" s="31" t="s">
        <v>264</v>
      </c>
      <c r="E334" s="218" t="s">
        <v>14</v>
      </c>
      <c r="F334" s="218"/>
      <c r="G334" s="218"/>
      <c r="H334" s="218"/>
      <c r="I334" s="218"/>
      <c r="J334" s="218"/>
      <c r="K334" s="12">
        <v>33495</v>
      </c>
      <c r="L334" s="12"/>
      <c r="M334" s="12"/>
    </row>
    <row r="335" spans="1:13" s="146" customFormat="1" ht="12.75" customHeight="1">
      <c r="A335" s="4"/>
      <c r="B335" s="4"/>
      <c r="C335" s="4"/>
      <c r="D335" s="31"/>
      <c r="E335" s="218"/>
      <c r="F335" s="218"/>
      <c r="G335" s="218"/>
      <c r="H335" s="218"/>
      <c r="I335" s="218"/>
      <c r="J335" s="218"/>
      <c r="K335" s="12"/>
      <c r="L335" s="1"/>
      <c r="M335" s="1"/>
    </row>
    <row r="336" spans="1:13" s="146" customFormat="1" ht="12.75" customHeight="1">
      <c r="A336" s="8">
        <v>34</v>
      </c>
      <c r="B336" s="9"/>
      <c r="C336" s="9"/>
      <c r="D336" s="160"/>
      <c r="E336" s="215" t="s">
        <v>15</v>
      </c>
      <c r="F336" s="215"/>
      <c r="G336" s="215"/>
      <c r="H336" s="215"/>
      <c r="I336" s="215"/>
      <c r="J336" s="215"/>
      <c r="K336" s="127">
        <f>K338</f>
        <v>4515</v>
      </c>
      <c r="L336" s="127">
        <v>4800</v>
      </c>
      <c r="M336" s="127">
        <v>5000</v>
      </c>
    </row>
    <row r="337" spans="1:13" s="146" customFormat="1" ht="12.75" customHeight="1">
      <c r="A337" s="7"/>
      <c r="B337" s="4"/>
      <c r="C337" s="4"/>
      <c r="D337" s="31"/>
      <c r="E337" s="218"/>
      <c r="F337" s="218"/>
      <c r="G337" s="218"/>
      <c r="H337" s="218"/>
      <c r="I337" s="218"/>
      <c r="J337" s="218"/>
      <c r="K337" s="12"/>
      <c r="L337" s="1"/>
      <c r="M337" s="1"/>
    </row>
    <row r="338" spans="1:13" s="156" customFormat="1" ht="12.75" customHeight="1">
      <c r="A338" s="4"/>
      <c r="B338" s="4">
        <v>343</v>
      </c>
      <c r="C338" s="20"/>
      <c r="D338" s="31" t="s">
        <v>264</v>
      </c>
      <c r="E338" s="218" t="s">
        <v>16</v>
      </c>
      <c r="F338" s="218"/>
      <c r="G338" s="218"/>
      <c r="H338" s="218"/>
      <c r="I338" s="218"/>
      <c r="J338" s="218"/>
      <c r="K338" s="12">
        <v>4515</v>
      </c>
      <c r="L338" s="12"/>
      <c r="M338" s="12"/>
    </row>
    <row r="339" spans="1:13" s="146" customFormat="1" ht="12.75" customHeight="1">
      <c r="A339" s="4"/>
      <c r="B339" s="4"/>
      <c r="C339" s="4"/>
      <c r="D339" s="31"/>
      <c r="E339" s="218"/>
      <c r="F339" s="218"/>
      <c r="G339" s="218"/>
      <c r="H339" s="218"/>
      <c r="I339" s="218"/>
      <c r="J339" s="218"/>
      <c r="K339" s="12"/>
      <c r="L339" s="1"/>
      <c r="M339" s="1"/>
    </row>
    <row r="340" spans="1:13" s="146" customFormat="1" ht="12.75" customHeight="1">
      <c r="A340" s="8">
        <v>42</v>
      </c>
      <c r="B340" s="9"/>
      <c r="C340" s="9"/>
      <c r="D340" s="160"/>
      <c r="E340" s="215" t="s">
        <v>142</v>
      </c>
      <c r="F340" s="215"/>
      <c r="G340" s="215"/>
      <c r="H340" s="215"/>
      <c r="I340" s="215"/>
      <c r="J340" s="215"/>
      <c r="K340" s="127">
        <f>K342</f>
        <v>25000</v>
      </c>
      <c r="L340" s="127">
        <v>40000</v>
      </c>
      <c r="M340" s="127">
        <v>30000</v>
      </c>
    </row>
    <row r="341" spans="1:13" s="146" customFormat="1" ht="12.75" customHeight="1">
      <c r="A341" s="4"/>
      <c r="B341" s="4"/>
      <c r="C341" s="20"/>
      <c r="D341" s="31"/>
      <c r="E341" s="218"/>
      <c r="F341" s="218"/>
      <c r="G341" s="218"/>
      <c r="H341" s="218"/>
      <c r="I341" s="218"/>
      <c r="J341" s="218"/>
      <c r="K341" s="12"/>
      <c r="L341" s="12"/>
      <c r="M341" s="12"/>
    </row>
    <row r="342" spans="1:13" s="156" customFormat="1" ht="12.75" customHeight="1">
      <c r="A342" s="4"/>
      <c r="B342" s="4">
        <v>422</v>
      </c>
      <c r="C342" s="20"/>
      <c r="D342" s="31" t="s">
        <v>264</v>
      </c>
      <c r="E342" s="218" t="s">
        <v>24</v>
      </c>
      <c r="F342" s="218"/>
      <c r="G342" s="218"/>
      <c r="H342" s="218"/>
      <c r="I342" s="218"/>
      <c r="J342" s="218"/>
      <c r="K342" s="12">
        <v>25000</v>
      </c>
      <c r="L342" s="12"/>
      <c r="M342" s="12"/>
    </row>
    <row r="343" spans="1:51" ht="12.75" customHeight="1">
      <c r="A343" s="4"/>
      <c r="B343" s="32"/>
      <c r="C343" s="32"/>
      <c r="D343" s="180"/>
      <c r="E343" s="214"/>
      <c r="F343" s="214"/>
      <c r="G343" s="214"/>
      <c r="H343" s="214"/>
      <c r="I343" s="214"/>
      <c r="J343" s="214"/>
      <c r="K343" s="120"/>
      <c r="L343" s="4"/>
      <c r="M343" s="12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AI343" s="77"/>
      <c r="AJ343" s="77"/>
      <c r="AK343" s="77"/>
      <c r="AL343" s="77"/>
      <c r="AM343" s="77"/>
      <c r="AN343" s="77"/>
      <c r="AO343" s="77"/>
      <c r="AP343" s="77"/>
      <c r="AQ343" s="77"/>
      <c r="AR343" s="77"/>
      <c r="AS343" s="77"/>
      <c r="AT343" s="77"/>
      <c r="AU343" s="77"/>
      <c r="AV343" s="77"/>
      <c r="AW343" s="77"/>
      <c r="AX343" s="77"/>
      <c r="AY343" s="77"/>
    </row>
    <row r="344" spans="1:51" ht="12.75" customHeight="1">
      <c r="A344" s="136"/>
      <c r="B344" s="136"/>
      <c r="C344" s="266" t="s">
        <v>207</v>
      </c>
      <c r="D344" s="267"/>
      <c r="E344" s="275" t="s">
        <v>145</v>
      </c>
      <c r="F344" s="275"/>
      <c r="G344" s="275"/>
      <c r="H344" s="275"/>
      <c r="I344" s="275"/>
      <c r="J344" s="275"/>
      <c r="K344" s="140">
        <f>K346</f>
        <v>350000</v>
      </c>
      <c r="L344" s="140">
        <f>L346</f>
        <v>350000</v>
      </c>
      <c r="M344" s="140">
        <f>M346</f>
        <v>350000</v>
      </c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7"/>
      <c r="AJ344" s="77"/>
      <c r="AK344" s="77"/>
      <c r="AL344" s="77"/>
      <c r="AM344" s="77"/>
      <c r="AN344" s="77"/>
      <c r="AO344" s="77"/>
      <c r="AP344" s="77"/>
      <c r="AQ344" s="77"/>
      <c r="AR344" s="77"/>
      <c r="AS344" s="77"/>
      <c r="AT344" s="77"/>
      <c r="AU344" s="77"/>
      <c r="AV344" s="77"/>
      <c r="AW344" s="77"/>
      <c r="AX344" s="77"/>
      <c r="AY344" s="77"/>
    </row>
    <row r="345" spans="1:51" ht="12.75" customHeight="1">
      <c r="A345" s="4"/>
      <c r="B345" s="7"/>
      <c r="C345" s="20"/>
      <c r="D345" s="31"/>
      <c r="E345" s="218"/>
      <c r="F345" s="218"/>
      <c r="G345" s="218"/>
      <c r="H345" s="218"/>
      <c r="I345" s="218"/>
      <c r="J345" s="218"/>
      <c r="K345" s="12"/>
      <c r="L345" s="12"/>
      <c r="M345" s="12"/>
      <c r="N345" s="77"/>
      <c r="O345" s="77"/>
      <c r="P345" s="77"/>
      <c r="Q345" s="77"/>
      <c r="R345" s="110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77"/>
      <c r="AE345" s="77"/>
      <c r="AF345" s="77"/>
      <c r="AG345" s="77"/>
      <c r="AH345" s="77"/>
      <c r="AI345" s="77"/>
      <c r="AJ345" s="77"/>
      <c r="AK345" s="77"/>
      <c r="AL345" s="77"/>
      <c r="AM345" s="77"/>
      <c r="AN345" s="77"/>
      <c r="AO345" s="77"/>
      <c r="AP345" s="77"/>
      <c r="AQ345" s="77"/>
      <c r="AR345" s="77"/>
      <c r="AS345" s="77"/>
      <c r="AT345" s="77"/>
      <c r="AU345" s="77"/>
      <c r="AV345" s="77"/>
      <c r="AW345" s="77"/>
      <c r="AX345" s="77"/>
      <c r="AY345" s="77"/>
    </row>
    <row r="346" spans="1:51" ht="12.75" customHeight="1">
      <c r="A346" s="4"/>
      <c r="B346" s="242" t="s">
        <v>41</v>
      </c>
      <c r="C346" s="242"/>
      <c r="D346" s="242"/>
      <c r="E346" s="119" t="s">
        <v>176</v>
      </c>
      <c r="F346" s="214" t="s">
        <v>71</v>
      </c>
      <c r="G346" s="214"/>
      <c r="H346" s="214"/>
      <c r="I346" s="214"/>
      <c r="J346" s="214"/>
      <c r="K346" s="120">
        <f>SUM(K347)</f>
        <v>350000</v>
      </c>
      <c r="L346" s="120">
        <f>SUM(L347)</f>
        <v>350000</v>
      </c>
      <c r="M346" s="120">
        <f>SUM(M347)</f>
        <v>350000</v>
      </c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77"/>
      <c r="AH346" s="77"/>
      <c r="AI346" s="77"/>
      <c r="AJ346" s="77"/>
      <c r="AK346" s="77"/>
      <c r="AL346" s="77"/>
      <c r="AM346" s="77"/>
      <c r="AN346" s="77"/>
      <c r="AO346" s="77"/>
      <c r="AP346" s="77"/>
      <c r="AQ346" s="77"/>
      <c r="AR346" s="77"/>
      <c r="AS346" s="77"/>
      <c r="AT346" s="77"/>
      <c r="AU346" s="77"/>
      <c r="AV346" s="77"/>
      <c r="AW346" s="77"/>
      <c r="AX346" s="77"/>
      <c r="AY346" s="77"/>
    </row>
    <row r="347" spans="1:51" ht="12.75" customHeight="1">
      <c r="A347" s="4"/>
      <c r="B347" s="243" t="s">
        <v>42</v>
      </c>
      <c r="C347" s="247"/>
      <c r="D347" s="247"/>
      <c r="E347" s="121" t="s">
        <v>177</v>
      </c>
      <c r="F347" s="218" t="s">
        <v>72</v>
      </c>
      <c r="G347" s="218"/>
      <c r="H347" s="218"/>
      <c r="I347" s="218"/>
      <c r="J347" s="218"/>
      <c r="K347" s="12">
        <f>SUM(K349)</f>
        <v>350000</v>
      </c>
      <c r="L347" s="12">
        <f>SUM(L349)</f>
        <v>350000</v>
      </c>
      <c r="M347" s="12">
        <f>SUM(M349)</f>
        <v>350000</v>
      </c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  <c r="AH347" s="77"/>
      <c r="AI347" s="77"/>
      <c r="AJ347" s="77"/>
      <c r="AK347" s="77"/>
      <c r="AL347" s="77"/>
      <c r="AM347" s="77"/>
      <c r="AN347" s="77"/>
      <c r="AO347" s="77"/>
      <c r="AP347" s="77"/>
      <c r="AQ347" s="77"/>
      <c r="AR347" s="77"/>
      <c r="AS347" s="77"/>
      <c r="AT347" s="77"/>
      <c r="AU347" s="77"/>
      <c r="AV347" s="77"/>
      <c r="AW347" s="77"/>
      <c r="AX347" s="77"/>
      <c r="AY347" s="77"/>
    </row>
    <row r="348" spans="1:51" ht="12.75" customHeight="1">
      <c r="A348" s="4"/>
      <c r="B348" s="243" t="s">
        <v>43</v>
      </c>
      <c r="C348" s="247"/>
      <c r="D348" s="31"/>
      <c r="E348" s="245" t="s">
        <v>242</v>
      </c>
      <c r="F348" s="245"/>
      <c r="G348" s="245"/>
      <c r="H348" s="245"/>
      <c r="I348" s="245"/>
      <c r="J348" s="245"/>
      <c r="K348" s="12"/>
      <c r="L348" s="12"/>
      <c r="M348" s="12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  <c r="AE348" s="77"/>
      <c r="AF348" s="77"/>
      <c r="AG348" s="77"/>
      <c r="AH348" s="77"/>
      <c r="AI348" s="77"/>
      <c r="AJ348" s="77"/>
      <c r="AK348" s="77"/>
      <c r="AL348" s="77"/>
      <c r="AM348" s="77"/>
      <c r="AN348" s="77"/>
      <c r="AO348" s="77"/>
      <c r="AP348" s="77"/>
      <c r="AQ348" s="77"/>
      <c r="AR348" s="77"/>
      <c r="AS348" s="77"/>
      <c r="AT348" s="77"/>
      <c r="AU348" s="77"/>
      <c r="AV348" s="77"/>
      <c r="AW348" s="77"/>
      <c r="AX348" s="77"/>
      <c r="AY348" s="77"/>
    </row>
    <row r="349" spans="1:51" ht="12.75" customHeight="1">
      <c r="A349" s="239">
        <v>37</v>
      </c>
      <c r="B349" s="240"/>
      <c r="C349" s="240"/>
      <c r="D349" s="241"/>
      <c r="E349" s="272" t="s">
        <v>134</v>
      </c>
      <c r="F349" s="272"/>
      <c r="G349" s="272"/>
      <c r="H349" s="272"/>
      <c r="I349" s="272"/>
      <c r="J349" s="272"/>
      <c r="K349" s="270">
        <f>K352</f>
        <v>350000</v>
      </c>
      <c r="L349" s="270">
        <v>350000</v>
      </c>
      <c r="M349" s="270">
        <v>350000</v>
      </c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AI349" s="77"/>
      <c r="AJ349" s="77"/>
      <c r="AK349" s="77"/>
      <c r="AL349" s="77"/>
      <c r="AM349" s="77"/>
      <c r="AN349" s="77"/>
      <c r="AO349" s="77"/>
      <c r="AP349" s="77"/>
      <c r="AQ349" s="77"/>
      <c r="AR349" s="77"/>
      <c r="AS349" s="77"/>
      <c r="AT349" s="77"/>
      <c r="AU349" s="77"/>
      <c r="AV349" s="77"/>
      <c r="AW349" s="77"/>
      <c r="AX349" s="77"/>
      <c r="AY349" s="77"/>
    </row>
    <row r="350" spans="1:51" ht="12.75" customHeight="1">
      <c r="A350" s="239"/>
      <c r="B350" s="240"/>
      <c r="C350" s="240"/>
      <c r="D350" s="241"/>
      <c r="E350" s="272"/>
      <c r="F350" s="272"/>
      <c r="G350" s="272"/>
      <c r="H350" s="272"/>
      <c r="I350" s="272"/>
      <c r="J350" s="272"/>
      <c r="K350" s="270"/>
      <c r="L350" s="270"/>
      <c r="M350" s="270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77"/>
      <c r="AH350" s="77"/>
      <c r="AI350" s="77"/>
      <c r="AJ350" s="77"/>
      <c r="AK350" s="77"/>
      <c r="AL350" s="77"/>
      <c r="AM350" s="77"/>
      <c r="AN350" s="77"/>
      <c r="AO350" s="77"/>
      <c r="AP350" s="77"/>
      <c r="AQ350" s="77"/>
      <c r="AR350" s="77"/>
      <c r="AS350" s="77"/>
      <c r="AT350" s="77"/>
      <c r="AU350" s="77"/>
      <c r="AV350" s="77"/>
      <c r="AW350" s="77"/>
      <c r="AX350" s="77"/>
      <c r="AY350" s="77"/>
    </row>
    <row r="351" spans="1:51" ht="12.75" customHeight="1">
      <c r="A351" s="24"/>
      <c r="B351" s="74"/>
      <c r="C351" s="74"/>
      <c r="D351" s="181"/>
      <c r="E351" s="271"/>
      <c r="F351" s="271"/>
      <c r="G351" s="271"/>
      <c r="H351" s="271"/>
      <c r="I351" s="271"/>
      <c r="J351" s="271"/>
      <c r="K351" s="11"/>
      <c r="L351" s="17"/>
      <c r="M351" s="1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77"/>
      <c r="AH351" s="77"/>
      <c r="AI351" s="77"/>
      <c r="AJ351" s="77"/>
      <c r="AK351" s="77"/>
      <c r="AL351" s="77"/>
      <c r="AM351" s="77"/>
      <c r="AN351" s="77"/>
      <c r="AO351" s="77"/>
      <c r="AP351" s="77"/>
      <c r="AQ351" s="77"/>
      <c r="AR351" s="77"/>
      <c r="AS351" s="77"/>
      <c r="AT351" s="77"/>
      <c r="AU351" s="77"/>
      <c r="AV351" s="77"/>
      <c r="AW351" s="77"/>
      <c r="AX351" s="77"/>
      <c r="AY351" s="77"/>
    </row>
    <row r="352" spans="1:51" ht="12.75" customHeight="1">
      <c r="A352" s="74"/>
      <c r="B352" s="4">
        <v>372</v>
      </c>
      <c r="C352" s="4"/>
      <c r="D352" s="31" t="s">
        <v>265</v>
      </c>
      <c r="E352" s="218" t="s">
        <v>127</v>
      </c>
      <c r="F352" s="218"/>
      <c r="G352" s="218"/>
      <c r="H352" s="218"/>
      <c r="I352" s="218"/>
      <c r="J352" s="218"/>
      <c r="K352" s="12">
        <v>350000</v>
      </c>
      <c r="L352" s="12"/>
      <c r="M352" s="12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AI352" s="77"/>
      <c r="AJ352" s="77"/>
      <c r="AK352" s="77"/>
      <c r="AL352" s="77"/>
      <c r="AM352" s="77"/>
      <c r="AN352" s="77"/>
      <c r="AO352" s="77"/>
      <c r="AP352" s="77"/>
      <c r="AQ352" s="77"/>
      <c r="AR352" s="77"/>
      <c r="AS352" s="77"/>
      <c r="AT352" s="77"/>
      <c r="AU352" s="77"/>
      <c r="AV352" s="77"/>
      <c r="AW352" s="77"/>
      <c r="AX352" s="77"/>
      <c r="AY352" s="77"/>
    </row>
    <row r="353" spans="1:51" ht="12.75" customHeight="1">
      <c r="A353" s="4"/>
      <c r="B353" s="4"/>
      <c r="C353" s="4"/>
      <c r="D353" s="31"/>
      <c r="E353" s="218"/>
      <c r="F353" s="218"/>
      <c r="G353" s="218"/>
      <c r="H353" s="218"/>
      <c r="I353" s="218"/>
      <c r="J353" s="218"/>
      <c r="K353" s="12"/>
      <c r="L353" s="12"/>
      <c r="M353" s="12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  <c r="AL353" s="77"/>
      <c r="AM353" s="77"/>
      <c r="AN353" s="77"/>
      <c r="AO353" s="77"/>
      <c r="AP353" s="77"/>
      <c r="AQ353" s="77"/>
      <c r="AR353" s="77"/>
      <c r="AS353" s="77"/>
      <c r="AT353" s="77"/>
      <c r="AU353" s="77"/>
      <c r="AV353" s="77"/>
      <c r="AW353" s="77"/>
      <c r="AX353" s="77"/>
      <c r="AY353" s="77"/>
    </row>
    <row r="354" spans="1:51" ht="12.75" customHeight="1">
      <c r="A354" s="4"/>
      <c r="B354" s="4"/>
      <c r="C354" s="268" t="s">
        <v>144</v>
      </c>
      <c r="D354" s="269"/>
      <c r="E354" s="222" t="s">
        <v>146</v>
      </c>
      <c r="F354" s="222"/>
      <c r="G354" s="222"/>
      <c r="H354" s="222"/>
      <c r="I354" s="222"/>
      <c r="J354" s="222"/>
      <c r="K354" s="17">
        <f>K356</f>
        <v>25000</v>
      </c>
      <c r="L354" s="17">
        <f>L356</f>
        <v>25000</v>
      </c>
      <c r="M354" s="17">
        <f>M356</f>
        <v>25000</v>
      </c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  <c r="AL354" s="77"/>
      <c r="AM354" s="77"/>
      <c r="AN354" s="77"/>
      <c r="AO354" s="77"/>
      <c r="AP354" s="77"/>
      <c r="AQ354" s="77"/>
      <c r="AR354" s="77"/>
      <c r="AS354" s="77"/>
      <c r="AT354" s="77"/>
      <c r="AU354" s="77"/>
      <c r="AV354" s="77"/>
      <c r="AW354" s="77"/>
      <c r="AX354" s="77"/>
      <c r="AY354" s="77"/>
    </row>
    <row r="355" spans="1:51" ht="12.75" customHeight="1">
      <c r="A355" s="4"/>
      <c r="B355" s="7"/>
      <c r="C355" s="4"/>
      <c r="D355" s="31"/>
      <c r="E355" s="218"/>
      <c r="F355" s="218"/>
      <c r="G355" s="218"/>
      <c r="H355" s="218"/>
      <c r="I355" s="218"/>
      <c r="J355" s="218"/>
      <c r="K355" s="12"/>
      <c r="L355" s="12"/>
      <c r="M355" s="12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  <c r="AE355" s="77"/>
      <c r="AF355" s="77"/>
      <c r="AG355" s="77"/>
      <c r="AH355" s="77"/>
      <c r="AI355" s="77"/>
      <c r="AJ355" s="77"/>
      <c r="AK355" s="77"/>
      <c r="AL355" s="77"/>
      <c r="AM355" s="77"/>
      <c r="AN355" s="77"/>
      <c r="AO355" s="77"/>
      <c r="AP355" s="77"/>
      <c r="AQ355" s="77"/>
      <c r="AR355" s="77"/>
      <c r="AS355" s="77"/>
      <c r="AT355" s="77"/>
      <c r="AU355" s="77"/>
      <c r="AV355" s="77"/>
      <c r="AW355" s="77"/>
      <c r="AX355" s="77"/>
      <c r="AY355" s="77"/>
    </row>
    <row r="356" spans="1:51" ht="12.75" customHeight="1">
      <c r="A356" s="4"/>
      <c r="B356" s="242" t="s">
        <v>41</v>
      </c>
      <c r="C356" s="242"/>
      <c r="D356" s="242"/>
      <c r="E356" s="119" t="s">
        <v>178</v>
      </c>
      <c r="F356" s="214" t="s">
        <v>73</v>
      </c>
      <c r="G356" s="214"/>
      <c r="H356" s="214"/>
      <c r="I356" s="214"/>
      <c r="J356" s="214"/>
      <c r="K356" s="120">
        <f>K357</f>
        <v>25000</v>
      </c>
      <c r="L356" s="120">
        <f>L357</f>
        <v>25000</v>
      </c>
      <c r="M356" s="120">
        <f>M357</f>
        <v>25000</v>
      </c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  <c r="AE356" s="77"/>
      <c r="AF356" s="77"/>
      <c r="AG356" s="77"/>
      <c r="AH356" s="77"/>
      <c r="AI356" s="77"/>
      <c r="AJ356" s="77"/>
      <c r="AK356" s="77"/>
      <c r="AL356" s="77"/>
      <c r="AM356" s="77"/>
      <c r="AN356" s="77"/>
      <c r="AO356" s="77"/>
      <c r="AP356" s="77"/>
      <c r="AQ356" s="77"/>
      <c r="AR356" s="77"/>
      <c r="AS356" s="77"/>
      <c r="AT356" s="77"/>
      <c r="AU356" s="77"/>
      <c r="AV356" s="77"/>
      <c r="AW356" s="77"/>
      <c r="AX356" s="77"/>
      <c r="AY356" s="77"/>
    </row>
    <row r="357" spans="1:51" ht="12.75" customHeight="1">
      <c r="A357" s="4"/>
      <c r="B357" s="243" t="s">
        <v>42</v>
      </c>
      <c r="C357" s="247"/>
      <c r="D357" s="247"/>
      <c r="E357" s="121" t="s">
        <v>179</v>
      </c>
      <c r="F357" s="218" t="s">
        <v>74</v>
      </c>
      <c r="G357" s="218"/>
      <c r="H357" s="218"/>
      <c r="I357" s="218"/>
      <c r="J357" s="218"/>
      <c r="K357" s="12">
        <f>K359</f>
        <v>25000</v>
      </c>
      <c r="L357" s="12">
        <f>L359</f>
        <v>25000</v>
      </c>
      <c r="M357" s="12">
        <f>M359</f>
        <v>25000</v>
      </c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  <c r="AL357" s="77"/>
      <c r="AM357" s="77"/>
      <c r="AN357" s="77"/>
      <c r="AO357" s="77"/>
      <c r="AP357" s="77"/>
      <c r="AQ357" s="77"/>
      <c r="AR357" s="77"/>
      <c r="AS357" s="77"/>
      <c r="AT357" s="77"/>
      <c r="AU357" s="77"/>
      <c r="AV357" s="77"/>
      <c r="AW357" s="77"/>
      <c r="AX357" s="77"/>
      <c r="AY357" s="77"/>
    </row>
    <row r="358" spans="1:51" ht="12.75" customHeight="1">
      <c r="A358" s="4"/>
      <c r="B358" s="243" t="s">
        <v>43</v>
      </c>
      <c r="C358" s="247"/>
      <c r="D358" s="31"/>
      <c r="E358" s="245" t="s">
        <v>82</v>
      </c>
      <c r="F358" s="245"/>
      <c r="G358" s="245"/>
      <c r="H358" s="245"/>
      <c r="I358" s="245"/>
      <c r="J358" s="245"/>
      <c r="K358" s="12"/>
      <c r="L358" s="12"/>
      <c r="M358" s="12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</row>
    <row r="359" spans="1:51" ht="12.75" customHeight="1">
      <c r="A359" s="8">
        <v>32</v>
      </c>
      <c r="B359" s="8"/>
      <c r="C359" s="9"/>
      <c r="D359" s="160"/>
      <c r="E359" s="215" t="s">
        <v>10</v>
      </c>
      <c r="F359" s="215"/>
      <c r="G359" s="215"/>
      <c r="H359" s="215"/>
      <c r="I359" s="215"/>
      <c r="J359" s="215"/>
      <c r="K359" s="19">
        <f>K361</f>
        <v>25000</v>
      </c>
      <c r="L359" s="19">
        <v>25000</v>
      </c>
      <c r="M359" s="19">
        <v>25000</v>
      </c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</row>
    <row r="360" spans="1:51" ht="12.75" customHeight="1">
      <c r="A360" s="24"/>
      <c r="B360" s="13"/>
      <c r="C360" s="5"/>
      <c r="D360" s="31"/>
      <c r="E360" s="238"/>
      <c r="F360" s="238"/>
      <c r="G360" s="238"/>
      <c r="H360" s="238"/>
      <c r="I360" s="238"/>
      <c r="J360" s="238"/>
      <c r="K360" s="12"/>
      <c r="L360" s="74"/>
      <c r="M360" s="74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</row>
    <row r="361" spans="1:51" ht="12.75" customHeight="1">
      <c r="A361" s="4"/>
      <c r="B361" s="5">
        <v>323</v>
      </c>
      <c r="C361" s="5"/>
      <c r="D361" s="31" t="s">
        <v>266</v>
      </c>
      <c r="E361" s="238" t="s">
        <v>32</v>
      </c>
      <c r="F361" s="238"/>
      <c r="G361" s="238"/>
      <c r="H361" s="238"/>
      <c r="I361" s="238"/>
      <c r="J361" s="238"/>
      <c r="K361" s="12">
        <v>25000</v>
      </c>
      <c r="L361" s="12"/>
      <c r="M361" s="12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  <c r="AE361" s="77"/>
      <c r="AF361" s="77"/>
      <c r="AG361" s="77"/>
      <c r="AH361" s="77"/>
      <c r="AI361" s="77"/>
      <c r="AJ361" s="77"/>
      <c r="AK361" s="77"/>
      <c r="AL361" s="77"/>
      <c r="AM361" s="77"/>
      <c r="AN361" s="77"/>
      <c r="AO361" s="77"/>
      <c r="AP361" s="77"/>
      <c r="AQ361" s="77"/>
      <c r="AR361" s="77"/>
      <c r="AS361" s="77"/>
      <c r="AT361" s="77"/>
      <c r="AU361" s="77"/>
      <c r="AV361" s="77"/>
      <c r="AW361" s="77"/>
      <c r="AX361" s="77"/>
      <c r="AY361" s="77"/>
    </row>
    <row r="362" spans="1:51" ht="12.75" customHeight="1">
      <c r="A362" s="4"/>
      <c r="B362" s="13"/>
      <c r="C362" s="20"/>
      <c r="D362" s="31"/>
      <c r="E362" s="246"/>
      <c r="F362" s="246"/>
      <c r="G362" s="246"/>
      <c r="H362" s="246"/>
      <c r="I362" s="246"/>
      <c r="J362" s="246"/>
      <c r="K362" s="12"/>
      <c r="M362" s="109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  <c r="AH362" s="77"/>
      <c r="AI362" s="77"/>
      <c r="AJ362" s="77"/>
      <c r="AK362" s="77"/>
      <c r="AL362" s="77"/>
      <c r="AM362" s="77"/>
      <c r="AN362" s="77"/>
      <c r="AO362" s="77"/>
      <c r="AP362" s="77"/>
      <c r="AQ362" s="77"/>
      <c r="AR362" s="77"/>
      <c r="AS362" s="77"/>
      <c r="AT362" s="77"/>
      <c r="AU362" s="77"/>
      <c r="AV362" s="77"/>
      <c r="AW362" s="77"/>
      <c r="AX362" s="77"/>
      <c r="AY362" s="77"/>
    </row>
    <row r="363" spans="1:51" ht="12.75" customHeight="1">
      <c r="A363" s="116"/>
      <c r="B363" s="201" t="s">
        <v>138</v>
      </c>
      <c r="C363" s="201"/>
      <c r="D363" s="201"/>
      <c r="E363" s="201"/>
      <c r="F363" s="201"/>
      <c r="G363" s="201"/>
      <c r="H363" s="201"/>
      <c r="I363" s="201"/>
      <c r="J363" s="201"/>
      <c r="K363" s="39">
        <f>K365</f>
        <v>75000</v>
      </c>
      <c r="L363" s="39">
        <f>L365</f>
        <v>95000</v>
      </c>
      <c r="M363" s="39">
        <f>M365</f>
        <v>100000</v>
      </c>
      <c r="N363" s="77"/>
      <c r="O363" s="77"/>
      <c r="P363" s="77"/>
      <c r="Q363" s="110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  <c r="AL363" s="77"/>
      <c r="AM363" s="77"/>
      <c r="AN363" s="77"/>
      <c r="AO363" s="77"/>
      <c r="AP363" s="77"/>
      <c r="AQ363" s="77"/>
      <c r="AR363" s="77"/>
      <c r="AS363" s="77"/>
      <c r="AT363" s="77"/>
      <c r="AU363" s="77"/>
      <c r="AV363" s="77"/>
      <c r="AW363" s="77"/>
      <c r="AX363" s="77"/>
      <c r="AY363" s="77"/>
    </row>
    <row r="364" spans="1:51" ht="12.75" customHeight="1">
      <c r="A364" s="74"/>
      <c r="B364" s="13"/>
      <c r="C364" s="5"/>
      <c r="D364" s="31"/>
      <c r="E364" s="238"/>
      <c r="F364" s="238"/>
      <c r="G364" s="238"/>
      <c r="H364" s="238"/>
      <c r="I364" s="238"/>
      <c r="J364" s="238"/>
      <c r="K364" s="12"/>
      <c r="L364" s="12"/>
      <c r="M364" s="12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77"/>
      <c r="AE364" s="77"/>
      <c r="AF364" s="77"/>
      <c r="AG364" s="77"/>
      <c r="AH364" s="77"/>
      <c r="AI364" s="77"/>
      <c r="AJ364" s="77"/>
      <c r="AK364" s="77"/>
      <c r="AL364" s="77"/>
      <c r="AM364" s="77"/>
      <c r="AN364" s="77"/>
      <c r="AO364" s="77"/>
      <c r="AP364" s="77"/>
      <c r="AQ364" s="77"/>
      <c r="AR364" s="77"/>
      <c r="AS364" s="77"/>
      <c r="AT364" s="77"/>
      <c r="AU364" s="77"/>
      <c r="AV364" s="77"/>
      <c r="AW364" s="77"/>
      <c r="AX364" s="77"/>
      <c r="AY364" s="77"/>
    </row>
    <row r="365" spans="1:51" ht="12.75" customHeight="1">
      <c r="A365" s="4"/>
      <c r="B365" s="13" t="s">
        <v>78</v>
      </c>
      <c r="C365" s="13"/>
      <c r="D365" s="173"/>
      <c r="E365" s="274" t="s">
        <v>114</v>
      </c>
      <c r="F365" s="274"/>
      <c r="G365" s="274"/>
      <c r="H365" s="274"/>
      <c r="I365" s="274"/>
      <c r="J365" s="274"/>
      <c r="K365" s="17">
        <f>SUM(K367+K374)</f>
        <v>75000</v>
      </c>
      <c r="L365" s="17">
        <f>SUM(L367+L374)</f>
        <v>95000</v>
      </c>
      <c r="M365" s="17">
        <f>SUM(M367+M374)</f>
        <v>100000</v>
      </c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</row>
    <row r="366" spans="1:51" ht="12.75" customHeight="1">
      <c r="A366" s="4"/>
      <c r="B366" s="32"/>
      <c r="C366" s="32"/>
      <c r="D366" s="180"/>
      <c r="E366" s="245"/>
      <c r="F366" s="245"/>
      <c r="G366" s="245"/>
      <c r="H366" s="245"/>
      <c r="I366" s="245"/>
      <c r="J366" s="245"/>
      <c r="K366" s="120"/>
      <c r="L366" s="120"/>
      <c r="M366" s="120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/>
      <c r="AL366" s="77"/>
      <c r="AM366" s="77"/>
      <c r="AN366" s="77"/>
      <c r="AO366" s="77"/>
      <c r="AP366" s="77"/>
      <c r="AQ366" s="77"/>
      <c r="AR366" s="77"/>
      <c r="AS366" s="77"/>
      <c r="AT366" s="77"/>
      <c r="AU366" s="77"/>
      <c r="AV366" s="77"/>
      <c r="AW366" s="77"/>
      <c r="AX366" s="77"/>
      <c r="AY366" s="77"/>
    </row>
    <row r="367" spans="1:51" ht="12.75" customHeight="1">
      <c r="A367" s="4"/>
      <c r="B367" s="242" t="s">
        <v>41</v>
      </c>
      <c r="C367" s="242"/>
      <c r="D367" s="242"/>
      <c r="E367" s="119" t="s">
        <v>180</v>
      </c>
      <c r="F367" s="214" t="s">
        <v>75</v>
      </c>
      <c r="G367" s="214"/>
      <c r="H367" s="214"/>
      <c r="I367" s="214"/>
      <c r="J367" s="214"/>
      <c r="K367" s="120">
        <f>K368</f>
        <v>25000</v>
      </c>
      <c r="L367" s="120">
        <f>L368</f>
        <v>25000</v>
      </c>
      <c r="M367" s="120">
        <f>M368</f>
        <v>25000</v>
      </c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  <c r="AE367" s="77"/>
      <c r="AF367" s="77"/>
      <c r="AG367" s="77"/>
      <c r="AH367" s="77"/>
      <c r="AI367" s="77"/>
      <c r="AJ367" s="77"/>
      <c r="AK367" s="77"/>
      <c r="AL367" s="77"/>
      <c r="AM367" s="77"/>
      <c r="AN367" s="77"/>
      <c r="AO367" s="77"/>
      <c r="AP367" s="77"/>
      <c r="AQ367" s="77"/>
      <c r="AR367" s="77"/>
      <c r="AS367" s="77"/>
      <c r="AT367" s="77"/>
      <c r="AU367" s="77"/>
      <c r="AV367" s="77"/>
      <c r="AW367" s="77"/>
      <c r="AX367" s="77"/>
      <c r="AY367" s="77"/>
    </row>
    <row r="368" spans="1:51" ht="12.75" customHeight="1">
      <c r="A368" s="4"/>
      <c r="B368" s="243" t="s">
        <v>42</v>
      </c>
      <c r="C368" s="247"/>
      <c r="D368" s="247"/>
      <c r="E368" s="121" t="s">
        <v>181</v>
      </c>
      <c r="F368" s="218" t="s">
        <v>76</v>
      </c>
      <c r="G368" s="218"/>
      <c r="H368" s="218"/>
      <c r="I368" s="218"/>
      <c r="J368" s="218"/>
      <c r="K368" s="12">
        <f>K370</f>
        <v>25000</v>
      </c>
      <c r="L368" s="12">
        <f>L370</f>
        <v>25000</v>
      </c>
      <c r="M368" s="12">
        <f>M370</f>
        <v>25000</v>
      </c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77"/>
      <c r="AE368" s="77"/>
      <c r="AF368" s="77"/>
      <c r="AG368" s="77"/>
      <c r="AH368" s="77"/>
      <c r="AI368" s="77"/>
      <c r="AJ368" s="77"/>
      <c r="AK368" s="77"/>
      <c r="AL368" s="77"/>
      <c r="AM368" s="77"/>
      <c r="AN368" s="77"/>
      <c r="AO368" s="77"/>
      <c r="AP368" s="77"/>
      <c r="AQ368" s="77"/>
      <c r="AR368" s="77"/>
      <c r="AS368" s="77"/>
      <c r="AT368" s="77"/>
      <c r="AU368" s="77"/>
      <c r="AV368" s="77"/>
      <c r="AW368" s="77"/>
      <c r="AX368" s="77"/>
      <c r="AY368" s="77"/>
    </row>
    <row r="369" spans="1:51" ht="12.75" customHeight="1">
      <c r="A369" s="4"/>
      <c r="B369" s="243" t="s">
        <v>43</v>
      </c>
      <c r="C369" s="247"/>
      <c r="D369" s="247"/>
      <c r="E369" s="245" t="s">
        <v>82</v>
      </c>
      <c r="F369" s="245"/>
      <c r="G369" s="245"/>
      <c r="H369" s="245"/>
      <c r="I369" s="245"/>
      <c r="J369" s="245"/>
      <c r="K369" s="12"/>
      <c r="L369" s="12"/>
      <c r="M369" s="12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7"/>
      <c r="AE369" s="77"/>
      <c r="AF369" s="77"/>
      <c r="AG369" s="77"/>
      <c r="AH369" s="77"/>
      <c r="AI369" s="77"/>
      <c r="AJ369" s="77"/>
      <c r="AK369" s="77"/>
      <c r="AL369" s="77"/>
      <c r="AM369" s="77"/>
      <c r="AN369" s="77"/>
      <c r="AO369" s="77"/>
      <c r="AP369" s="77"/>
      <c r="AQ369" s="77"/>
      <c r="AR369" s="77"/>
      <c r="AS369" s="77"/>
      <c r="AT369" s="77"/>
      <c r="AU369" s="77"/>
      <c r="AV369" s="77"/>
      <c r="AW369" s="77"/>
      <c r="AX369" s="77"/>
      <c r="AY369" s="77"/>
    </row>
    <row r="370" spans="1:51" ht="12.75" customHeight="1">
      <c r="A370" s="8">
        <v>35</v>
      </c>
      <c r="B370" s="8"/>
      <c r="C370" s="9"/>
      <c r="D370" s="160"/>
      <c r="E370" s="215" t="s">
        <v>77</v>
      </c>
      <c r="F370" s="215"/>
      <c r="G370" s="215"/>
      <c r="H370" s="215"/>
      <c r="I370" s="215"/>
      <c r="J370" s="215"/>
      <c r="K370" s="19">
        <f>K372</f>
        <v>25000</v>
      </c>
      <c r="L370" s="19">
        <v>25000</v>
      </c>
      <c r="M370" s="19">
        <v>25000</v>
      </c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77"/>
      <c r="AE370" s="77"/>
      <c r="AF370" s="77"/>
      <c r="AG370" s="77"/>
      <c r="AH370" s="77"/>
      <c r="AI370" s="77"/>
      <c r="AJ370" s="77"/>
      <c r="AK370" s="77"/>
      <c r="AL370" s="77"/>
      <c r="AM370" s="77"/>
      <c r="AN370" s="77"/>
      <c r="AO370" s="77"/>
      <c r="AP370" s="77"/>
      <c r="AQ370" s="77"/>
      <c r="AR370" s="77"/>
      <c r="AS370" s="77"/>
      <c r="AT370" s="77"/>
      <c r="AU370" s="77"/>
      <c r="AV370" s="77"/>
      <c r="AW370" s="77"/>
      <c r="AX370" s="77"/>
      <c r="AY370" s="77"/>
    </row>
    <row r="371" spans="1:51" ht="12.75" customHeight="1">
      <c r="A371" s="24"/>
      <c r="B371" s="32"/>
      <c r="C371" s="32"/>
      <c r="D371" s="180"/>
      <c r="E371" s="245"/>
      <c r="F371" s="245"/>
      <c r="G371" s="245"/>
      <c r="H371" s="245"/>
      <c r="I371" s="245"/>
      <c r="J371" s="245"/>
      <c r="K371" s="120"/>
      <c r="L371" s="120"/>
      <c r="M371" s="120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77"/>
      <c r="AE371" s="77"/>
      <c r="AF371" s="77"/>
      <c r="AG371" s="77"/>
      <c r="AH371" s="77"/>
      <c r="AI371" s="77"/>
      <c r="AJ371" s="77"/>
      <c r="AK371" s="77"/>
      <c r="AL371" s="77"/>
      <c r="AM371" s="77"/>
      <c r="AN371" s="77"/>
      <c r="AO371" s="77"/>
      <c r="AP371" s="77"/>
      <c r="AQ371" s="77"/>
      <c r="AR371" s="77"/>
      <c r="AS371" s="77"/>
      <c r="AT371" s="77"/>
      <c r="AU371" s="77"/>
      <c r="AV371" s="77"/>
      <c r="AW371" s="77"/>
      <c r="AX371" s="77"/>
      <c r="AY371" s="77"/>
    </row>
    <row r="372" spans="1:51" ht="12.75" customHeight="1">
      <c r="A372" s="4"/>
      <c r="B372" s="29">
        <v>352</v>
      </c>
      <c r="C372" s="29"/>
      <c r="D372" s="178" t="s">
        <v>267</v>
      </c>
      <c r="E372" s="238" t="s">
        <v>84</v>
      </c>
      <c r="F372" s="238"/>
      <c r="G372" s="238"/>
      <c r="H372" s="238"/>
      <c r="I372" s="238"/>
      <c r="J372" s="238"/>
      <c r="K372" s="12">
        <v>25000</v>
      </c>
      <c r="L372" s="12"/>
      <c r="M372" s="12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77"/>
      <c r="AE372" s="77"/>
      <c r="AF372" s="77"/>
      <c r="AG372" s="77"/>
      <c r="AH372" s="77"/>
      <c r="AI372" s="77"/>
      <c r="AJ372" s="77"/>
      <c r="AK372" s="77"/>
      <c r="AL372" s="77"/>
      <c r="AM372" s="77"/>
      <c r="AN372" s="77"/>
      <c r="AO372" s="77"/>
      <c r="AP372" s="77"/>
      <c r="AQ372" s="77"/>
      <c r="AR372" s="77"/>
      <c r="AS372" s="77"/>
      <c r="AT372" s="77"/>
      <c r="AU372" s="77"/>
      <c r="AV372" s="77"/>
      <c r="AW372" s="77"/>
      <c r="AX372" s="77"/>
      <c r="AY372" s="77"/>
    </row>
    <row r="373" spans="1:51" ht="12.75" customHeight="1">
      <c r="A373" s="4"/>
      <c r="B373" s="7"/>
      <c r="C373" s="4"/>
      <c r="D373" s="31"/>
      <c r="E373" s="218"/>
      <c r="F373" s="218"/>
      <c r="G373" s="218"/>
      <c r="H373" s="218"/>
      <c r="I373" s="218"/>
      <c r="J373" s="218"/>
      <c r="K373" s="12"/>
      <c r="L373" s="4"/>
      <c r="M373" s="12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7"/>
      <c r="AE373" s="77"/>
      <c r="AF373" s="77"/>
      <c r="AG373" s="77"/>
      <c r="AH373" s="77"/>
      <c r="AI373" s="77"/>
      <c r="AJ373" s="77"/>
      <c r="AK373" s="77"/>
      <c r="AL373" s="77"/>
      <c r="AM373" s="77"/>
      <c r="AN373" s="77"/>
      <c r="AO373" s="77"/>
      <c r="AP373" s="77"/>
      <c r="AQ373" s="77"/>
      <c r="AR373" s="77"/>
      <c r="AS373" s="77"/>
      <c r="AT373" s="77"/>
      <c r="AU373" s="77"/>
      <c r="AV373" s="77"/>
      <c r="AW373" s="77"/>
      <c r="AX373" s="77"/>
      <c r="AY373" s="77"/>
    </row>
    <row r="374" spans="1:51" ht="12.75" customHeight="1">
      <c r="A374" s="4"/>
      <c r="B374" s="242" t="s">
        <v>41</v>
      </c>
      <c r="C374" s="242"/>
      <c r="D374" s="242"/>
      <c r="E374" s="119" t="s">
        <v>182</v>
      </c>
      <c r="F374" s="214" t="s">
        <v>79</v>
      </c>
      <c r="G374" s="214"/>
      <c r="H374" s="214"/>
      <c r="I374" s="214"/>
      <c r="J374" s="214"/>
      <c r="K374" s="120">
        <f>SUM(K375)</f>
        <v>50000</v>
      </c>
      <c r="L374" s="120">
        <f>SUM(L375)</f>
        <v>70000</v>
      </c>
      <c r="M374" s="120">
        <f>SUM(M375)</f>
        <v>75000</v>
      </c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77"/>
      <c r="AE374" s="77"/>
      <c r="AF374" s="77"/>
      <c r="AG374" s="77"/>
      <c r="AH374" s="77"/>
      <c r="AI374" s="77"/>
      <c r="AJ374" s="77"/>
      <c r="AK374" s="77"/>
      <c r="AL374" s="77"/>
      <c r="AM374" s="77"/>
      <c r="AN374" s="77"/>
      <c r="AO374" s="77"/>
      <c r="AP374" s="77"/>
      <c r="AQ374" s="77"/>
      <c r="AR374" s="77"/>
      <c r="AS374" s="77"/>
      <c r="AT374" s="77"/>
      <c r="AU374" s="77"/>
      <c r="AV374" s="77"/>
      <c r="AW374" s="77"/>
      <c r="AX374" s="77"/>
      <c r="AY374" s="77"/>
    </row>
    <row r="375" spans="1:51" ht="12.75" customHeight="1">
      <c r="A375" s="4"/>
      <c r="B375" s="243" t="s">
        <v>42</v>
      </c>
      <c r="C375" s="247"/>
      <c r="D375" s="247"/>
      <c r="E375" s="121" t="s">
        <v>183</v>
      </c>
      <c r="F375" s="218" t="s">
        <v>197</v>
      </c>
      <c r="G375" s="218"/>
      <c r="H375" s="218"/>
      <c r="I375" s="218"/>
      <c r="J375" s="218"/>
      <c r="K375" s="12">
        <f>K377</f>
        <v>50000</v>
      </c>
      <c r="L375" s="12">
        <f>L377</f>
        <v>70000</v>
      </c>
      <c r="M375" s="12">
        <f>M377</f>
        <v>75000</v>
      </c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7"/>
      <c r="AE375" s="77"/>
      <c r="AF375" s="77"/>
      <c r="AG375" s="77"/>
      <c r="AH375" s="77"/>
      <c r="AI375" s="77"/>
      <c r="AJ375" s="77"/>
      <c r="AK375" s="77"/>
      <c r="AL375" s="77"/>
      <c r="AM375" s="77"/>
      <c r="AN375" s="77"/>
      <c r="AO375" s="77"/>
      <c r="AP375" s="77"/>
      <c r="AQ375" s="77"/>
      <c r="AR375" s="77"/>
      <c r="AS375" s="77"/>
      <c r="AT375" s="77"/>
      <c r="AU375" s="77"/>
      <c r="AV375" s="77"/>
      <c r="AW375" s="77"/>
      <c r="AX375" s="77"/>
      <c r="AY375" s="77"/>
    </row>
    <row r="376" spans="1:51" ht="12.75" customHeight="1">
      <c r="A376" s="4"/>
      <c r="B376" s="243" t="s">
        <v>43</v>
      </c>
      <c r="C376" s="247"/>
      <c r="D376" s="247"/>
      <c r="E376" s="245" t="s">
        <v>82</v>
      </c>
      <c r="F376" s="245"/>
      <c r="G376" s="245"/>
      <c r="H376" s="245"/>
      <c r="I376" s="245"/>
      <c r="J376" s="245"/>
      <c r="K376" s="12"/>
      <c r="L376" s="12"/>
      <c r="M376" s="12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77"/>
      <c r="AE376" s="77"/>
      <c r="AF376" s="77"/>
      <c r="AG376" s="77"/>
      <c r="AH376" s="77"/>
      <c r="AI376" s="77"/>
      <c r="AJ376" s="77"/>
      <c r="AK376" s="77"/>
      <c r="AL376" s="77"/>
      <c r="AM376" s="77"/>
      <c r="AN376" s="77"/>
      <c r="AO376" s="77"/>
      <c r="AP376" s="77"/>
      <c r="AQ376" s="77"/>
      <c r="AR376" s="77"/>
      <c r="AS376" s="77"/>
      <c r="AT376" s="77"/>
      <c r="AU376" s="77"/>
      <c r="AV376" s="77"/>
      <c r="AW376" s="77"/>
      <c r="AX376" s="77"/>
      <c r="AY376" s="77"/>
    </row>
    <row r="377" spans="1:51" ht="12.75" customHeight="1">
      <c r="A377" s="8">
        <v>35</v>
      </c>
      <c r="B377" s="8"/>
      <c r="C377" s="9"/>
      <c r="D377" s="160"/>
      <c r="E377" s="215" t="s">
        <v>77</v>
      </c>
      <c r="F377" s="215"/>
      <c r="G377" s="215"/>
      <c r="H377" s="215"/>
      <c r="I377" s="215"/>
      <c r="J377" s="215"/>
      <c r="K377" s="19">
        <f>K379</f>
        <v>50000</v>
      </c>
      <c r="L377" s="19">
        <v>70000</v>
      </c>
      <c r="M377" s="19">
        <v>75000</v>
      </c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7"/>
      <c r="AE377" s="77"/>
      <c r="AF377" s="77"/>
      <c r="AG377" s="77"/>
      <c r="AH377" s="77"/>
      <c r="AI377" s="77"/>
      <c r="AJ377" s="77"/>
      <c r="AK377" s="77"/>
      <c r="AL377" s="77"/>
      <c r="AM377" s="77"/>
      <c r="AN377" s="77"/>
      <c r="AO377" s="77"/>
      <c r="AP377" s="77"/>
      <c r="AQ377" s="77"/>
      <c r="AR377" s="77"/>
      <c r="AS377" s="77"/>
      <c r="AT377" s="77"/>
      <c r="AU377" s="77"/>
      <c r="AV377" s="77"/>
      <c r="AW377" s="77"/>
      <c r="AX377" s="77"/>
      <c r="AY377" s="77"/>
    </row>
    <row r="378" spans="1:51" ht="12.75" customHeight="1">
      <c r="A378" s="24"/>
      <c r="B378" s="32"/>
      <c r="C378" s="32"/>
      <c r="D378" s="180"/>
      <c r="E378" s="245"/>
      <c r="F378" s="245"/>
      <c r="G378" s="245"/>
      <c r="H378" s="245"/>
      <c r="I378" s="245"/>
      <c r="J378" s="245"/>
      <c r="K378" s="120"/>
      <c r="L378" s="120"/>
      <c r="M378" s="120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77"/>
      <c r="AE378" s="77"/>
      <c r="AF378" s="77"/>
      <c r="AG378" s="77"/>
      <c r="AH378" s="77"/>
      <c r="AI378" s="77"/>
      <c r="AJ378" s="77"/>
      <c r="AK378" s="77"/>
      <c r="AL378" s="77"/>
      <c r="AM378" s="77"/>
      <c r="AN378" s="77"/>
      <c r="AO378" s="77"/>
      <c r="AP378" s="77"/>
      <c r="AQ378" s="77"/>
      <c r="AR378" s="77"/>
      <c r="AS378" s="77"/>
      <c r="AT378" s="77"/>
      <c r="AU378" s="77"/>
      <c r="AV378" s="77"/>
      <c r="AW378" s="77"/>
      <c r="AX378" s="77"/>
      <c r="AY378" s="77"/>
    </row>
    <row r="379" spans="1:51" ht="12.75" customHeight="1">
      <c r="A379" s="4"/>
      <c r="B379" s="29">
        <v>352</v>
      </c>
      <c r="C379" s="29"/>
      <c r="D379" s="178" t="s">
        <v>268</v>
      </c>
      <c r="E379" s="238" t="s">
        <v>84</v>
      </c>
      <c r="F379" s="238"/>
      <c r="G379" s="238"/>
      <c r="H379" s="238"/>
      <c r="I379" s="238"/>
      <c r="J379" s="238"/>
      <c r="K379" s="12">
        <v>50000</v>
      </c>
      <c r="L379" s="12"/>
      <c r="M379" s="12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77"/>
      <c r="AE379" s="77"/>
      <c r="AF379" s="77"/>
      <c r="AG379" s="77"/>
      <c r="AH379" s="77"/>
      <c r="AI379" s="77"/>
      <c r="AJ379" s="77"/>
      <c r="AK379" s="77"/>
      <c r="AL379" s="77"/>
      <c r="AM379" s="77"/>
      <c r="AN379" s="77"/>
      <c r="AO379" s="77"/>
      <c r="AP379" s="77"/>
      <c r="AQ379" s="77"/>
      <c r="AR379" s="77"/>
      <c r="AS379" s="77"/>
      <c r="AT379" s="77"/>
      <c r="AU379" s="77"/>
      <c r="AV379" s="77"/>
      <c r="AW379" s="77"/>
      <c r="AX379" s="77"/>
      <c r="AY379" s="77"/>
    </row>
    <row r="380" spans="1:51" ht="12.75" customHeight="1">
      <c r="A380" s="4"/>
      <c r="B380" s="32"/>
      <c r="C380" s="20"/>
      <c r="D380" s="31"/>
      <c r="E380" s="246"/>
      <c r="F380" s="246"/>
      <c r="G380" s="246"/>
      <c r="H380" s="246"/>
      <c r="I380" s="246"/>
      <c r="J380" s="246"/>
      <c r="K380" s="12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</row>
    <row r="381" spans="1:51" ht="12.75" customHeight="1">
      <c r="A381" s="4"/>
      <c r="B381" s="7"/>
      <c r="C381" s="4"/>
      <c r="D381" s="31"/>
      <c r="E381" s="220"/>
      <c r="F381" s="220"/>
      <c r="G381" s="220"/>
      <c r="H381" s="220"/>
      <c r="I381" s="220"/>
      <c r="J381" s="220"/>
      <c r="K381" s="12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</row>
    <row r="382" spans="1:51" ht="12.75" customHeight="1">
      <c r="A382" s="220" t="s">
        <v>211</v>
      </c>
      <c r="B382" s="220"/>
      <c r="C382" s="220"/>
      <c r="D382" s="220"/>
      <c r="E382" s="220"/>
      <c r="F382" s="220"/>
      <c r="G382" s="220"/>
      <c r="H382" s="220"/>
      <c r="I382" s="220"/>
      <c r="J382" s="220"/>
      <c r="K382" s="220"/>
      <c r="L382" s="220"/>
      <c r="M382" s="220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</row>
    <row r="383" spans="1:51" ht="11.25" customHeight="1">
      <c r="A383" s="4"/>
      <c r="B383" s="6"/>
      <c r="C383" s="6"/>
      <c r="D383" s="31"/>
      <c r="E383" s="6"/>
      <c r="F383" s="6"/>
      <c r="G383" s="6"/>
      <c r="H383" s="6"/>
      <c r="I383" s="6"/>
      <c r="J383" s="6"/>
      <c r="K383" s="5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</row>
    <row r="384" spans="1:51" ht="12.75" customHeight="1">
      <c r="A384" s="273" t="s">
        <v>247</v>
      </c>
      <c r="B384" s="273"/>
      <c r="C384" s="273"/>
      <c r="D384" s="273"/>
      <c r="E384" s="273"/>
      <c r="F384" s="273"/>
      <c r="G384" s="273"/>
      <c r="H384" s="273"/>
      <c r="I384" s="273"/>
      <c r="J384" s="273"/>
      <c r="K384" s="273"/>
      <c r="L384" s="273"/>
      <c r="M384" s="273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</row>
    <row r="385" spans="1:51" ht="12.75" customHeight="1">
      <c r="A385" s="73"/>
      <c r="B385" s="73"/>
      <c r="C385" s="73"/>
      <c r="D385" s="184"/>
      <c r="E385" s="73"/>
      <c r="F385" s="73"/>
      <c r="G385" s="73"/>
      <c r="H385" s="73"/>
      <c r="I385" s="73"/>
      <c r="J385" s="73"/>
      <c r="K385" s="73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</row>
    <row r="386" spans="1:51" ht="18.75" customHeight="1">
      <c r="A386" s="63"/>
      <c r="B386" s="63"/>
      <c r="C386" s="63"/>
      <c r="D386" s="184"/>
      <c r="E386" s="63"/>
      <c r="F386" s="63"/>
      <c r="G386" s="63"/>
      <c r="H386" s="63"/>
      <c r="I386" s="63"/>
      <c r="J386" s="63"/>
      <c r="K386" s="63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</row>
    <row r="387" spans="1:51" ht="12.75">
      <c r="A387" s="1" t="s">
        <v>279</v>
      </c>
      <c r="B387" s="40" t="s">
        <v>277</v>
      </c>
      <c r="C387" s="40"/>
      <c r="E387" s="40"/>
      <c r="F387" s="40"/>
      <c r="G387" s="40"/>
      <c r="K387" s="4"/>
      <c r="L387" s="60" t="s">
        <v>278</v>
      </c>
      <c r="M387" s="40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</row>
    <row r="388" spans="12:51" ht="15" customHeight="1">
      <c r="L388" s="60" t="s">
        <v>276</v>
      </c>
      <c r="M388" s="40"/>
      <c r="N388" s="141"/>
      <c r="O388" s="141"/>
      <c r="P388" s="141"/>
      <c r="Q388" s="141"/>
      <c r="R388" s="141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</row>
    <row r="389" spans="12:51" ht="12.75" customHeight="1"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</row>
    <row r="390" spans="12:51" ht="12.75" customHeight="1"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</row>
    <row r="391" spans="12:51" ht="12.75" customHeight="1"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</row>
    <row r="392" spans="12:51" ht="12.75" customHeight="1"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</row>
    <row r="393" spans="12:51" ht="12.75" customHeight="1"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</row>
    <row r="394" spans="12:51" ht="12.75" customHeight="1"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</row>
    <row r="395" spans="12:51" ht="12.75" customHeight="1"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</row>
    <row r="396" spans="12:51" ht="12.75" customHeight="1"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</row>
    <row r="397" spans="12:51" ht="12.75" customHeight="1"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</row>
    <row r="398" spans="12:51" ht="12.75" customHeight="1"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</row>
    <row r="399" spans="12:51" ht="12.75" customHeight="1"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</row>
    <row r="400" spans="12:51" ht="12.75" customHeight="1"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</row>
    <row r="401" spans="12:51" ht="12.75" customHeight="1"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</row>
    <row r="402" spans="12:51" ht="12.75" customHeight="1"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</row>
    <row r="403" spans="12:51" ht="12.75" customHeight="1"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</row>
    <row r="404" spans="12:51" ht="12.75" customHeight="1"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</row>
    <row r="405" spans="12:51" ht="12.75" customHeight="1"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</row>
    <row r="406" spans="12:51" ht="12.75" customHeight="1"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</row>
    <row r="407" spans="12:51" ht="12.75" customHeight="1"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</row>
    <row r="408" spans="12:51" ht="12.75" customHeight="1"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</row>
    <row r="409" spans="12:51" ht="12.75" customHeight="1"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</row>
    <row r="410" spans="12:51" ht="12.75" customHeight="1"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</row>
    <row r="411" spans="12:51" ht="12.75" customHeight="1"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</row>
    <row r="412" spans="12:51" ht="12.75" customHeight="1"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</row>
    <row r="413" spans="12:51" ht="12.75" customHeight="1"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</row>
    <row r="414" spans="12:51" ht="12.75" customHeight="1"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</row>
    <row r="415" spans="12:51" ht="12.75" customHeight="1"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</row>
    <row r="416" spans="12:51" ht="12.75" customHeight="1"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</row>
    <row r="417" spans="12:51" ht="12.75" customHeight="1"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</row>
    <row r="418" spans="12:51" ht="12.75" customHeight="1"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</row>
    <row r="419" spans="12:51" ht="12.75" customHeight="1"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</row>
    <row r="420" spans="12:51" ht="12.75" customHeight="1"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</row>
    <row r="421" spans="12:51" ht="12.75" customHeight="1"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</row>
    <row r="422" spans="12:51" ht="12.75" customHeight="1"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</row>
    <row r="423" spans="12:51" ht="12.75" customHeight="1"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</row>
    <row r="424" spans="12:51" ht="12.75" customHeight="1"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</row>
    <row r="425" spans="12:51" ht="12.75" customHeight="1"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</row>
    <row r="426" spans="12:51" ht="12.75" customHeight="1"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</row>
    <row r="427" spans="12:51" ht="12.75" customHeight="1"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</row>
    <row r="428" spans="12:51" ht="12.75" customHeight="1"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</row>
    <row r="429" spans="12:51" ht="12.75" customHeight="1"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</row>
    <row r="430" spans="12:51" ht="12.75" customHeight="1"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</row>
    <row r="431" spans="12:51" ht="12.75" customHeight="1"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</row>
    <row r="432" spans="12:51" ht="12.75" customHeight="1"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</row>
    <row r="433" spans="12:51" ht="12.75" customHeight="1"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</row>
    <row r="434" spans="12:51" ht="12.75" customHeight="1"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</row>
    <row r="435" spans="12:51" ht="12.75" customHeight="1"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</row>
    <row r="436" spans="12:51" ht="12.75" customHeight="1"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</row>
    <row r="437" spans="12:51" ht="12.75" customHeight="1"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</row>
    <row r="438" spans="12:51" ht="12.75" customHeight="1"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</row>
    <row r="439" spans="12:51" ht="12.75" customHeight="1"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</row>
    <row r="440" spans="12:51" ht="12.75" customHeight="1"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</row>
    <row r="441" spans="12:51" ht="12.75" customHeight="1"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</row>
    <row r="442" spans="12:51" ht="12.75" customHeight="1"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</row>
    <row r="443" spans="12:51" ht="12.75" customHeight="1"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</row>
    <row r="444" spans="12:51" ht="12.75" customHeight="1"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</row>
    <row r="445" spans="12:51" ht="12.75" customHeight="1"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</row>
    <row r="446" spans="12:51" ht="12.75" customHeight="1"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</row>
    <row r="447" spans="12:51" ht="12.75" customHeight="1"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</row>
    <row r="448" spans="12:51" ht="12.75" customHeight="1"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</row>
    <row r="449" spans="12:51" ht="12.75" customHeight="1"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</row>
    <row r="450" spans="12:51" ht="12.75" customHeight="1"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</row>
    <row r="451" spans="12:51" ht="12.75" customHeight="1"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</row>
    <row r="452" spans="12:51" ht="12.75" customHeight="1"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</row>
    <row r="453" spans="12:51" ht="12.75" customHeight="1"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</row>
    <row r="454" spans="12:51" ht="12.75" customHeight="1"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</row>
    <row r="455" spans="12:51" ht="12.75" customHeight="1"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</row>
    <row r="456" spans="12:51" ht="12.75" customHeight="1"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</row>
    <row r="457" spans="12:51" ht="12.75" customHeight="1"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</row>
    <row r="458" spans="12:51" ht="12.75" customHeight="1"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</row>
    <row r="459" spans="12:51" ht="12.75" customHeight="1"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</row>
    <row r="460" spans="12:51" ht="12.75" customHeight="1"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</row>
    <row r="461" spans="12:51" ht="12.75" customHeight="1"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</row>
    <row r="462" spans="12:51" ht="12.75" customHeight="1"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</row>
    <row r="463" spans="12:51" ht="12.75" customHeight="1"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</row>
    <row r="464" spans="12:51" ht="12.75" customHeight="1"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</row>
    <row r="465" spans="12:51" ht="12.75" customHeight="1"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</row>
    <row r="466" spans="12:51" ht="12.75" customHeight="1"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</row>
    <row r="467" spans="12:51" ht="12.75" customHeight="1"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</row>
    <row r="468" spans="12:51" ht="12.75" customHeight="1"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</row>
    <row r="469" spans="12:51" ht="12.75" customHeight="1"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</row>
    <row r="470" spans="12:51" ht="12.75" customHeight="1"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</row>
    <row r="471" spans="12:51" ht="12.75" customHeight="1"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</row>
    <row r="472" spans="12:51" ht="12.75" customHeight="1"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</row>
    <row r="473" spans="12:51" ht="12.75" customHeight="1"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</row>
    <row r="474" spans="12:51" ht="12.75" customHeight="1"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</row>
    <row r="475" spans="12:51" ht="12.75" customHeight="1"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</row>
    <row r="476" spans="12:51" ht="12.75" customHeight="1"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77"/>
      <c r="AE476" s="77"/>
      <c r="AF476" s="77"/>
      <c r="AG476" s="77"/>
      <c r="AH476" s="77"/>
      <c r="AI476" s="77"/>
      <c r="AJ476" s="77"/>
      <c r="AK476" s="77"/>
      <c r="AL476" s="77"/>
      <c r="AM476" s="77"/>
      <c r="AN476" s="77"/>
      <c r="AO476" s="77"/>
      <c r="AP476" s="77"/>
      <c r="AQ476" s="77"/>
      <c r="AR476" s="77"/>
      <c r="AS476" s="77"/>
      <c r="AT476" s="77"/>
      <c r="AU476" s="77"/>
      <c r="AV476" s="77"/>
      <c r="AW476" s="77"/>
      <c r="AX476" s="77"/>
      <c r="AY476" s="77"/>
    </row>
    <row r="477" spans="12:51" ht="12.75" customHeight="1"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77"/>
      <c r="AE477" s="77"/>
      <c r="AF477" s="77"/>
      <c r="AG477" s="77"/>
      <c r="AH477" s="77"/>
      <c r="AI477" s="77"/>
      <c r="AJ477" s="77"/>
      <c r="AK477" s="77"/>
      <c r="AL477" s="77"/>
      <c r="AM477" s="77"/>
      <c r="AN477" s="77"/>
      <c r="AO477" s="77"/>
      <c r="AP477" s="77"/>
      <c r="AQ477" s="77"/>
      <c r="AR477" s="77"/>
      <c r="AS477" s="77"/>
      <c r="AT477" s="77"/>
      <c r="AU477" s="77"/>
      <c r="AV477" s="77"/>
      <c r="AW477" s="77"/>
      <c r="AX477" s="77"/>
      <c r="AY477" s="77"/>
    </row>
    <row r="478" spans="12:51" ht="12.75" customHeight="1"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77"/>
      <c r="AE478" s="77"/>
      <c r="AF478" s="77"/>
      <c r="AG478" s="77"/>
      <c r="AH478" s="77"/>
      <c r="AI478" s="77"/>
      <c r="AJ478" s="77"/>
      <c r="AK478" s="77"/>
      <c r="AL478" s="77"/>
      <c r="AM478" s="77"/>
      <c r="AN478" s="77"/>
      <c r="AO478" s="77"/>
      <c r="AP478" s="77"/>
      <c r="AQ478" s="77"/>
      <c r="AR478" s="77"/>
      <c r="AS478" s="77"/>
      <c r="AT478" s="77"/>
      <c r="AU478" s="77"/>
      <c r="AV478" s="77"/>
      <c r="AW478" s="77"/>
      <c r="AX478" s="77"/>
      <c r="AY478" s="77"/>
    </row>
    <row r="479" spans="12:51" ht="12.75" customHeight="1"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77"/>
      <c r="AE479" s="77"/>
      <c r="AF479" s="77"/>
      <c r="AG479" s="77"/>
      <c r="AH479" s="77"/>
      <c r="AI479" s="77"/>
      <c r="AJ479" s="77"/>
      <c r="AK479" s="77"/>
      <c r="AL479" s="77"/>
      <c r="AM479" s="77"/>
      <c r="AN479" s="77"/>
      <c r="AO479" s="77"/>
      <c r="AP479" s="77"/>
      <c r="AQ479" s="77"/>
      <c r="AR479" s="77"/>
      <c r="AS479" s="77"/>
      <c r="AT479" s="77"/>
      <c r="AU479" s="77"/>
      <c r="AV479" s="77"/>
      <c r="AW479" s="77"/>
      <c r="AX479" s="77"/>
      <c r="AY479" s="77"/>
    </row>
    <row r="480" spans="12:51" ht="12.75" customHeight="1"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77"/>
      <c r="AE480" s="77"/>
      <c r="AF480" s="77"/>
      <c r="AG480" s="77"/>
      <c r="AH480" s="77"/>
      <c r="AI480" s="77"/>
      <c r="AJ480" s="77"/>
      <c r="AK480" s="77"/>
      <c r="AL480" s="77"/>
      <c r="AM480" s="77"/>
      <c r="AN480" s="77"/>
      <c r="AO480" s="77"/>
      <c r="AP480" s="77"/>
      <c r="AQ480" s="77"/>
      <c r="AR480" s="77"/>
      <c r="AS480" s="77"/>
      <c r="AT480" s="77"/>
      <c r="AU480" s="77"/>
      <c r="AV480" s="77"/>
      <c r="AW480" s="77"/>
      <c r="AX480" s="77"/>
      <c r="AY480" s="77"/>
    </row>
    <row r="481" spans="12:51" ht="12.75" customHeight="1"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77"/>
      <c r="AE481" s="77"/>
      <c r="AF481" s="77"/>
      <c r="AG481" s="77"/>
      <c r="AH481" s="77"/>
      <c r="AI481" s="77"/>
      <c r="AJ481" s="77"/>
      <c r="AK481" s="77"/>
      <c r="AL481" s="77"/>
      <c r="AM481" s="77"/>
      <c r="AN481" s="77"/>
      <c r="AO481" s="77"/>
      <c r="AP481" s="77"/>
      <c r="AQ481" s="77"/>
      <c r="AR481" s="77"/>
      <c r="AS481" s="77"/>
      <c r="AT481" s="77"/>
      <c r="AU481" s="77"/>
      <c r="AV481" s="77"/>
      <c r="AW481" s="77"/>
      <c r="AX481" s="77"/>
      <c r="AY481" s="77"/>
    </row>
    <row r="482" spans="12:51" ht="12.75" customHeight="1"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77"/>
      <c r="AE482" s="77"/>
      <c r="AF482" s="77"/>
      <c r="AG482" s="77"/>
      <c r="AH482" s="77"/>
      <c r="AI482" s="77"/>
      <c r="AJ482" s="77"/>
      <c r="AK482" s="77"/>
      <c r="AL482" s="77"/>
      <c r="AM482" s="77"/>
      <c r="AN482" s="77"/>
      <c r="AO482" s="77"/>
      <c r="AP482" s="77"/>
      <c r="AQ482" s="77"/>
      <c r="AR482" s="77"/>
      <c r="AS482" s="77"/>
      <c r="AT482" s="77"/>
      <c r="AU482" s="77"/>
      <c r="AV482" s="77"/>
      <c r="AW482" s="77"/>
      <c r="AX482" s="77"/>
      <c r="AY482" s="77"/>
    </row>
    <row r="483" spans="12:51" ht="12.75" customHeight="1"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77"/>
      <c r="AE483" s="77"/>
      <c r="AF483" s="77"/>
      <c r="AG483" s="77"/>
      <c r="AH483" s="77"/>
      <c r="AI483" s="77"/>
      <c r="AJ483" s="77"/>
      <c r="AK483" s="77"/>
      <c r="AL483" s="77"/>
      <c r="AM483" s="77"/>
      <c r="AN483" s="77"/>
      <c r="AO483" s="77"/>
      <c r="AP483" s="77"/>
      <c r="AQ483" s="77"/>
      <c r="AR483" s="77"/>
      <c r="AS483" s="77"/>
      <c r="AT483" s="77"/>
      <c r="AU483" s="77"/>
      <c r="AV483" s="77"/>
      <c r="AW483" s="77"/>
      <c r="AX483" s="77"/>
      <c r="AY483" s="77"/>
    </row>
    <row r="484" spans="12:51" ht="12.75" customHeight="1"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77"/>
      <c r="AE484" s="77"/>
      <c r="AF484" s="77"/>
      <c r="AG484" s="77"/>
      <c r="AH484" s="77"/>
      <c r="AI484" s="77"/>
      <c r="AJ484" s="77"/>
      <c r="AK484" s="77"/>
      <c r="AL484" s="77"/>
      <c r="AM484" s="77"/>
      <c r="AN484" s="77"/>
      <c r="AO484" s="77"/>
      <c r="AP484" s="77"/>
      <c r="AQ484" s="77"/>
      <c r="AR484" s="77"/>
      <c r="AS484" s="77"/>
      <c r="AT484" s="77"/>
      <c r="AU484" s="77"/>
      <c r="AV484" s="77"/>
      <c r="AW484" s="77"/>
      <c r="AX484" s="77"/>
      <c r="AY484" s="77"/>
    </row>
    <row r="485" spans="12:51" ht="12.75" customHeight="1"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</row>
    <row r="486" spans="12:51" ht="12.75" customHeight="1"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  <c r="AD486" s="77"/>
      <c r="AE486" s="77"/>
      <c r="AF486" s="77"/>
      <c r="AG486" s="77"/>
      <c r="AH486" s="77"/>
      <c r="AI486" s="77"/>
      <c r="AJ486" s="77"/>
      <c r="AK486" s="77"/>
      <c r="AL486" s="77"/>
      <c r="AM486" s="77"/>
      <c r="AN486" s="77"/>
      <c r="AO486" s="77"/>
      <c r="AP486" s="77"/>
      <c r="AQ486" s="77"/>
      <c r="AR486" s="77"/>
      <c r="AS486" s="77"/>
      <c r="AT486" s="77"/>
      <c r="AU486" s="77"/>
      <c r="AV486" s="77"/>
      <c r="AW486" s="77"/>
      <c r="AX486" s="77"/>
      <c r="AY486" s="77"/>
    </row>
    <row r="487" spans="12:51" ht="12.75" customHeight="1"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77"/>
      <c r="AE487" s="77"/>
      <c r="AF487" s="77"/>
      <c r="AG487" s="77"/>
      <c r="AH487" s="77"/>
      <c r="AI487" s="77"/>
      <c r="AJ487" s="77"/>
      <c r="AK487" s="77"/>
      <c r="AL487" s="77"/>
      <c r="AM487" s="77"/>
      <c r="AN487" s="77"/>
      <c r="AO487" s="77"/>
      <c r="AP487" s="77"/>
      <c r="AQ487" s="77"/>
      <c r="AR487" s="77"/>
      <c r="AS487" s="77"/>
      <c r="AT487" s="77"/>
      <c r="AU487" s="77"/>
      <c r="AV487" s="77"/>
      <c r="AW487" s="77"/>
      <c r="AX487" s="77"/>
      <c r="AY487" s="77"/>
    </row>
    <row r="488" spans="12:51" ht="12.75" customHeight="1"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77"/>
      <c r="AE488" s="77"/>
      <c r="AF488" s="77"/>
      <c r="AG488" s="77"/>
      <c r="AH488" s="77"/>
      <c r="AI488" s="77"/>
      <c r="AJ488" s="77"/>
      <c r="AK488" s="77"/>
      <c r="AL488" s="77"/>
      <c r="AM488" s="77"/>
      <c r="AN488" s="77"/>
      <c r="AO488" s="77"/>
      <c r="AP488" s="77"/>
      <c r="AQ488" s="77"/>
      <c r="AR488" s="77"/>
      <c r="AS488" s="77"/>
      <c r="AT488" s="77"/>
      <c r="AU488" s="77"/>
      <c r="AV488" s="77"/>
      <c r="AW488" s="77"/>
      <c r="AX488" s="77"/>
      <c r="AY488" s="77"/>
    </row>
    <row r="489" spans="12:51" ht="12.75" customHeight="1"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77"/>
      <c r="AE489" s="77"/>
      <c r="AF489" s="77"/>
      <c r="AG489" s="77"/>
      <c r="AH489" s="77"/>
      <c r="AI489" s="77"/>
      <c r="AJ489" s="77"/>
      <c r="AK489" s="77"/>
      <c r="AL489" s="77"/>
      <c r="AM489" s="77"/>
      <c r="AN489" s="77"/>
      <c r="AO489" s="77"/>
      <c r="AP489" s="77"/>
      <c r="AQ489" s="77"/>
      <c r="AR489" s="77"/>
      <c r="AS489" s="77"/>
      <c r="AT489" s="77"/>
      <c r="AU489" s="77"/>
      <c r="AV489" s="77"/>
      <c r="AW489" s="77"/>
      <c r="AX489" s="77"/>
      <c r="AY489" s="77"/>
    </row>
    <row r="490" spans="12:51" ht="12.75" customHeight="1"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77"/>
      <c r="AE490" s="77"/>
      <c r="AF490" s="77"/>
      <c r="AG490" s="77"/>
      <c r="AH490" s="77"/>
      <c r="AI490" s="77"/>
      <c r="AJ490" s="77"/>
      <c r="AK490" s="77"/>
      <c r="AL490" s="77"/>
      <c r="AM490" s="77"/>
      <c r="AN490" s="77"/>
      <c r="AO490" s="77"/>
      <c r="AP490" s="77"/>
      <c r="AQ490" s="77"/>
      <c r="AR490" s="77"/>
      <c r="AS490" s="77"/>
      <c r="AT490" s="77"/>
      <c r="AU490" s="77"/>
      <c r="AV490" s="77"/>
      <c r="AW490" s="77"/>
      <c r="AX490" s="77"/>
      <c r="AY490" s="77"/>
    </row>
    <row r="491" spans="12:51" ht="12.75" customHeight="1"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77"/>
      <c r="AE491" s="77"/>
      <c r="AF491" s="77"/>
      <c r="AG491" s="77"/>
      <c r="AH491" s="77"/>
      <c r="AI491" s="77"/>
      <c r="AJ491" s="77"/>
      <c r="AK491" s="77"/>
      <c r="AL491" s="77"/>
      <c r="AM491" s="77"/>
      <c r="AN491" s="77"/>
      <c r="AO491" s="77"/>
      <c r="AP491" s="77"/>
      <c r="AQ491" s="77"/>
      <c r="AR491" s="77"/>
      <c r="AS491" s="77"/>
      <c r="AT491" s="77"/>
      <c r="AU491" s="77"/>
      <c r="AV491" s="77"/>
      <c r="AW491" s="77"/>
      <c r="AX491" s="77"/>
      <c r="AY491" s="77"/>
    </row>
    <row r="492" spans="12:51" ht="12.75" customHeight="1"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77"/>
      <c r="AE492" s="77"/>
      <c r="AF492" s="77"/>
      <c r="AG492" s="77"/>
      <c r="AH492" s="77"/>
      <c r="AI492" s="77"/>
      <c r="AJ492" s="77"/>
      <c r="AK492" s="77"/>
      <c r="AL492" s="77"/>
      <c r="AM492" s="77"/>
      <c r="AN492" s="77"/>
      <c r="AO492" s="77"/>
      <c r="AP492" s="77"/>
      <c r="AQ492" s="77"/>
      <c r="AR492" s="77"/>
      <c r="AS492" s="77"/>
      <c r="AT492" s="77"/>
      <c r="AU492" s="77"/>
      <c r="AV492" s="77"/>
      <c r="AW492" s="77"/>
      <c r="AX492" s="77"/>
      <c r="AY492" s="77"/>
    </row>
    <row r="493" spans="12:51" ht="12.75" customHeight="1"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77"/>
      <c r="AE493" s="77"/>
      <c r="AF493" s="77"/>
      <c r="AG493" s="77"/>
      <c r="AH493" s="77"/>
      <c r="AI493" s="77"/>
      <c r="AJ493" s="77"/>
      <c r="AK493" s="77"/>
      <c r="AL493" s="77"/>
      <c r="AM493" s="77"/>
      <c r="AN493" s="77"/>
      <c r="AO493" s="77"/>
      <c r="AP493" s="77"/>
      <c r="AQ493" s="77"/>
      <c r="AR493" s="77"/>
      <c r="AS493" s="77"/>
      <c r="AT493" s="77"/>
      <c r="AU493" s="77"/>
      <c r="AV493" s="77"/>
      <c r="AW493" s="77"/>
      <c r="AX493" s="77"/>
      <c r="AY493" s="77"/>
    </row>
    <row r="494" spans="12:51" ht="12.75" customHeight="1"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77"/>
      <c r="AE494" s="77"/>
      <c r="AF494" s="77"/>
      <c r="AG494" s="77"/>
      <c r="AH494" s="77"/>
      <c r="AI494" s="77"/>
      <c r="AJ494" s="77"/>
      <c r="AK494" s="77"/>
      <c r="AL494" s="77"/>
      <c r="AM494" s="77"/>
      <c r="AN494" s="77"/>
      <c r="AO494" s="77"/>
      <c r="AP494" s="77"/>
      <c r="AQ494" s="77"/>
      <c r="AR494" s="77"/>
      <c r="AS494" s="77"/>
      <c r="AT494" s="77"/>
      <c r="AU494" s="77"/>
      <c r="AV494" s="77"/>
      <c r="AW494" s="77"/>
      <c r="AX494" s="77"/>
      <c r="AY494" s="77"/>
    </row>
    <row r="495" spans="12:51" ht="12.75" customHeight="1"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77"/>
      <c r="AE495" s="77"/>
      <c r="AF495" s="77"/>
      <c r="AG495" s="77"/>
      <c r="AH495" s="77"/>
      <c r="AI495" s="77"/>
      <c r="AJ495" s="77"/>
      <c r="AK495" s="77"/>
      <c r="AL495" s="77"/>
      <c r="AM495" s="77"/>
      <c r="AN495" s="77"/>
      <c r="AO495" s="77"/>
      <c r="AP495" s="77"/>
      <c r="AQ495" s="77"/>
      <c r="AR495" s="77"/>
      <c r="AS495" s="77"/>
      <c r="AT495" s="77"/>
      <c r="AU495" s="77"/>
      <c r="AV495" s="77"/>
      <c r="AW495" s="77"/>
      <c r="AX495" s="77"/>
      <c r="AY495" s="77"/>
    </row>
    <row r="496" spans="12:51" ht="12.75" customHeight="1"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77"/>
      <c r="AE496" s="77"/>
      <c r="AF496" s="77"/>
      <c r="AG496" s="77"/>
      <c r="AH496" s="77"/>
      <c r="AI496" s="77"/>
      <c r="AJ496" s="77"/>
      <c r="AK496" s="77"/>
      <c r="AL496" s="77"/>
      <c r="AM496" s="77"/>
      <c r="AN496" s="77"/>
      <c r="AO496" s="77"/>
      <c r="AP496" s="77"/>
      <c r="AQ496" s="77"/>
      <c r="AR496" s="77"/>
      <c r="AS496" s="77"/>
      <c r="AT496" s="77"/>
      <c r="AU496" s="77"/>
      <c r="AV496" s="77"/>
      <c r="AW496" s="77"/>
      <c r="AX496" s="77"/>
      <c r="AY496" s="77"/>
    </row>
    <row r="497" spans="12:51" ht="12.75" customHeight="1"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77"/>
      <c r="AE497" s="77"/>
      <c r="AF497" s="77"/>
      <c r="AG497" s="77"/>
      <c r="AH497" s="77"/>
      <c r="AI497" s="77"/>
      <c r="AJ497" s="77"/>
      <c r="AK497" s="77"/>
      <c r="AL497" s="77"/>
      <c r="AM497" s="77"/>
      <c r="AN497" s="77"/>
      <c r="AO497" s="77"/>
      <c r="AP497" s="77"/>
      <c r="AQ497" s="77"/>
      <c r="AR497" s="77"/>
      <c r="AS497" s="77"/>
      <c r="AT497" s="77"/>
      <c r="AU497" s="77"/>
      <c r="AV497" s="77"/>
      <c r="AW497" s="77"/>
      <c r="AX497" s="77"/>
      <c r="AY497" s="77"/>
    </row>
    <row r="498" spans="12:51" ht="12.75" customHeight="1"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  <c r="AD498" s="77"/>
      <c r="AE498" s="77"/>
      <c r="AF498" s="77"/>
      <c r="AG498" s="77"/>
      <c r="AH498" s="77"/>
      <c r="AI498" s="77"/>
      <c r="AJ498" s="77"/>
      <c r="AK498" s="77"/>
      <c r="AL498" s="77"/>
      <c r="AM498" s="77"/>
      <c r="AN498" s="77"/>
      <c r="AO498" s="77"/>
      <c r="AP498" s="77"/>
      <c r="AQ498" s="77"/>
      <c r="AR498" s="77"/>
      <c r="AS498" s="77"/>
      <c r="AT498" s="77"/>
      <c r="AU498" s="77"/>
      <c r="AV498" s="77"/>
      <c r="AW498" s="77"/>
      <c r="AX498" s="77"/>
      <c r="AY498" s="77"/>
    </row>
    <row r="499" spans="12:51" ht="12.75" customHeight="1"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  <c r="AD499" s="77"/>
      <c r="AE499" s="77"/>
      <c r="AF499" s="77"/>
      <c r="AG499" s="77"/>
      <c r="AH499" s="77"/>
      <c r="AI499" s="77"/>
      <c r="AJ499" s="77"/>
      <c r="AK499" s="77"/>
      <c r="AL499" s="77"/>
      <c r="AM499" s="77"/>
      <c r="AN499" s="77"/>
      <c r="AO499" s="77"/>
      <c r="AP499" s="77"/>
      <c r="AQ499" s="77"/>
      <c r="AR499" s="77"/>
      <c r="AS499" s="77"/>
      <c r="AT499" s="77"/>
      <c r="AU499" s="77"/>
      <c r="AV499" s="77"/>
      <c r="AW499" s="77"/>
      <c r="AX499" s="77"/>
      <c r="AY499" s="77"/>
    </row>
    <row r="500" spans="12:51" ht="12.75" customHeight="1"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7"/>
      <c r="AE500" s="77"/>
      <c r="AF500" s="77"/>
      <c r="AG500" s="77"/>
      <c r="AH500" s="77"/>
      <c r="AI500" s="77"/>
      <c r="AJ500" s="77"/>
      <c r="AK500" s="77"/>
      <c r="AL500" s="77"/>
      <c r="AM500" s="77"/>
      <c r="AN500" s="77"/>
      <c r="AO500" s="77"/>
      <c r="AP500" s="77"/>
      <c r="AQ500" s="77"/>
      <c r="AR500" s="77"/>
      <c r="AS500" s="77"/>
      <c r="AT500" s="77"/>
      <c r="AU500" s="77"/>
      <c r="AV500" s="77"/>
      <c r="AW500" s="77"/>
      <c r="AX500" s="77"/>
      <c r="AY500" s="77"/>
    </row>
    <row r="501" spans="12:51" ht="12.75" customHeight="1"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  <c r="AC501" s="77"/>
      <c r="AD501" s="77"/>
      <c r="AE501" s="77"/>
      <c r="AF501" s="77"/>
      <c r="AG501" s="77"/>
      <c r="AH501" s="77"/>
      <c r="AI501" s="77"/>
      <c r="AJ501" s="77"/>
      <c r="AK501" s="77"/>
      <c r="AL501" s="77"/>
      <c r="AM501" s="77"/>
      <c r="AN501" s="77"/>
      <c r="AO501" s="77"/>
      <c r="AP501" s="77"/>
      <c r="AQ501" s="77"/>
      <c r="AR501" s="77"/>
      <c r="AS501" s="77"/>
      <c r="AT501" s="77"/>
      <c r="AU501" s="77"/>
      <c r="AV501" s="77"/>
      <c r="AW501" s="77"/>
      <c r="AX501" s="77"/>
      <c r="AY501" s="77"/>
    </row>
    <row r="502" spans="12:51" ht="12.75" customHeight="1"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77"/>
      <c r="AE502" s="77"/>
      <c r="AF502" s="77"/>
      <c r="AG502" s="77"/>
      <c r="AH502" s="77"/>
      <c r="AI502" s="77"/>
      <c r="AJ502" s="77"/>
      <c r="AK502" s="77"/>
      <c r="AL502" s="77"/>
      <c r="AM502" s="77"/>
      <c r="AN502" s="77"/>
      <c r="AO502" s="77"/>
      <c r="AP502" s="77"/>
      <c r="AQ502" s="77"/>
      <c r="AR502" s="77"/>
      <c r="AS502" s="77"/>
      <c r="AT502" s="77"/>
      <c r="AU502" s="77"/>
      <c r="AV502" s="77"/>
      <c r="AW502" s="77"/>
      <c r="AX502" s="77"/>
      <c r="AY502" s="77"/>
    </row>
    <row r="503" spans="12:51" ht="12.75" customHeight="1"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  <c r="AD503" s="77"/>
      <c r="AE503" s="77"/>
      <c r="AF503" s="77"/>
      <c r="AG503" s="77"/>
      <c r="AH503" s="77"/>
      <c r="AI503" s="77"/>
      <c r="AJ503" s="77"/>
      <c r="AK503" s="77"/>
      <c r="AL503" s="77"/>
      <c r="AM503" s="77"/>
      <c r="AN503" s="77"/>
      <c r="AO503" s="77"/>
      <c r="AP503" s="77"/>
      <c r="AQ503" s="77"/>
      <c r="AR503" s="77"/>
      <c r="AS503" s="77"/>
      <c r="AT503" s="77"/>
      <c r="AU503" s="77"/>
      <c r="AV503" s="77"/>
      <c r="AW503" s="77"/>
      <c r="AX503" s="77"/>
      <c r="AY503" s="77"/>
    </row>
    <row r="504" spans="12:51" ht="12.75" customHeight="1"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77"/>
      <c r="AE504" s="77"/>
      <c r="AF504" s="77"/>
      <c r="AG504" s="77"/>
      <c r="AH504" s="77"/>
      <c r="AI504" s="77"/>
      <c r="AJ504" s="77"/>
      <c r="AK504" s="77"/>
      <c r="AL504" s="77"/>
      <c r="AM504" s="77"/>
      <c r="AN504" s="77"/>
      <c r="AO504" s="77"/>
      <c r="AP504" s="77"/>
      <c r="AQ504" s="77"/>
      <c r="AR504" s="77"/>
      <c r="AS504" s="77"/>
      <c r="AT504" s="77"/>
      <c r="AU504" s="77"/>
      <c r="AV504" s="77"/>
      <c r="AW504" s="77"/>
      <c r="AX504" s="77"/>
      <c r="AY504" s="77"/>
    </row>
    <row r="505" spans="12:51" ht="12.75" customHeight="1"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77"/>
      <c r="AE505" s="77"/>
      <c r="AF505" s="77"/>
      <c r="AG505" s="77"/>
      <c r="AH505" s="77"/>
      <c r="AI505" s="77"/>
      <c r="AJ505" s="77"/>
      <c r="AK505" s="77"/>
      <c r="AL505" s="77"/>
      <c r="AM505" s="77"/>
      <c r="AN505" s="77"/>
      <c r="AO505" s="77"/>
      <c r="AP505" s="77"/>
      <c r="AQ505" s="77"/>
      <c r="AR505" s="77"/>
      <c r="AS505" s="77"/>
      <c r="AT505" s="77"/>
      <c r="AU505" s="77"/>
      <c r="AV505" s="77"/>
      <c r="AW505" s="77"/>
      <c r="AX505" s="77"/>
      <c r="AY505" s="77"/>
    </row>
    <row r="506" spans="12:51" ht="12.75" customHeight="1"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  <c r="AC506" s="77"/>
      <c r="AD506" s="77"/>
      <c r="AE506" s="77"/>
      <c r="AF506" s="77"/>
      <c r="AG506" s="77"/>
      <c r="AH506" s="77"/>
      <c r="AI506" s="77"/>
      <c r="AJ506" s="77"/>
      <c r="AK506" s="77"/>
      <c r="AL506" s="77"/>
      <c r="AM506" s="77"/>
      <c r="AN506" s="77"/>
      <c r="AO506" s="77"/>
      <c r="AP506" s="77"/>
      <c r="AQ506" s="77"/>
      <c r="AR506" s="77"/>
      <c r="AS506" s="77"/>
      <c r="AT506" s="77"/>
      <c r="AU506" s="77"/>
      <c r="AV506" s="77"/>
      <c r="AW506" s="77"/>
      <c r="AX506" s="77"/>
      <c r="AY506" s="77"/>
    </row>
    <row r="507" spans="12:51" ht="12.75" customHeight="1"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  <c r="AC507" s="77"/>
      <c r="AD507" s="77"/>
      <c r="AE507" s="77"/>
      <c r="AF507" s="77"/>
      <c r="AG507" s="77"/>
      <c r="AH507" s="77"/>
      <c r="AI507" s="77"/>
      <c r="AJ507" s="77"/>
      <c r="AK507" s="77"/>
      <c r="AL507" s="77"/>
      <c r="AM507" s="77"/>
      <c r="AN507" s="77"/>
      <c r="AO507" s="77"/>
      <c r="AP507" s="77"/>
      <c r="AQ507" s="77"/>
      <c r="AR507" s="77"/>
      <c r="AS507" s="77"/>
      <c r="AT507" s="77"/>
      <c r="AU507" s="77"/>
      <c r="AV507" s="77"/>
      <c r="AW507" s="77"/>
      <c r="AX507" s="77"/>
      <c r="AY507" s="77"/>
    </row>
    <row r="508" spans="12:51" ht="12.75" customHeight="1"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  <c r="AC508" s="77"/>
      <c r="AD508" s="77"/>
      <c r="AE508" s="77"/>
      <c r="AF508" s="77"/>
      <c r="AG508" s="77"/>
      <c r="AH508" s="77"/>
      <c r="AI508" s="77"/>
      <c r="AJ508" s="77"/>
      <c r="AK508" s="77"/>
      <c r="AL508" s="77"/>
      <c r="AM508" s="77"/>
      <c r="AN508" s="77"/>
      <c r="AO508" s="77"/>
      <c r="AP508" s="77"/>
      <c r="AQ508" s="77"/>
      <c r="AR508" s="77"/>
      <c r="AS508" s="77"/>
      <c r="AT508" s="77"/>
      <c r="AU508" s="77"/>
      <c r="AV508" s="77"/>
      <c r="AW508" s="77"/>
      <c r="AX508" s="77"/>
      <c r="AY508" s="77"/>
    </row>
    <row r="509" spans="12:51" ht="12.75" customHeight="1"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  <c r="AC509" s="77"/>
      <c r="AD509" s="77"/>
      <c r="AE509" s="77"/>
      <c r="AF509" s="77"/>
      <c r="AG509" s="77"/>
      <c r="AH509" s="77"/>
      <c r="AI509" s="77"/>
      <c r="AJ509" s="77"/>
      <c r="AK509" s="77"/>
      <c r="AL509" s="77"/>
      <c r="AM509" s="77"/>
      <c r="AN509" s="77"/>
      <c r="AO509" s="77"/>
      <c r="AP509" s="77"/>
      <c r="AQ509" s="77"/>
      <c r="AR509" s="77"/>
      <c r="AS509" s="77"/>
      <c r="AT509" s="77"/>
      <c r="AU509" s="77"/>
      <c r="AV509" s="77"/>
      <c r="AW509" s="77"/>
      <c r="AX509" s="77"/>
      <c r="AY509" s="77"/>
    </row>
    <row r="510" spans="12:51" ht="12.75" customHeight="1"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  <c r="AD510" s="77"/>
      <c r="AE510" s="77"/>
      <c r="AF510" s="77"/>
      <c r="AG510" s="77"/>
      <c r="AH510" s="77"/>
      <c r="AI510" s="77"/>
      <c r="AJ510" s="77"/>
      <c r="AK510" s="77"/>
      <c r="AL510" s="77"/>
      <c r="AM510" s="77"/>
      <c r="AN510" s="77"/>
      <c r="AO510" s="77"/>
      <c r="AP510" s="77"/>
      <c r="AQ510" s="77"/>
      <c r="AR510" s="77"/>
      <c r="AS510" s="77"/>
      <c r="AT510" s="77"/>
      <c r="AU510" s="77"/>
      <c r="AV510" s="77"/>
      <c r="AW510" s="77"/>
      <c r="AX510" s="77"/>
      <c r="AY510" s="77"/>
    </row>
    <row r="511" spans="12:51" ht="12.75" customHeight="1"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77"/>
      <c r="AE511" s="77"/>
      <c r="AF511" s="77"/>
      <c r="AG511" s="77"/>
      <c r="AH511" s="77"/>
      <c r="AI511" s="77"/>
      <c r="AJ511" s="77"/>
      <c r="AK511" s="77"/>
      <c r="AL511" s="77"/>
      <c r="AM511" s="77"/>
      <c r="AN511" s="77"/>
      <c r="AO511" s="77"/>
      <c r="AP511" s="77"/>
      <c r="AQ511" s="77"/>
      <c r="AR511" s="77"/>
      <c r="AS511" s="77"/>
      <c r="AT511" s="77"/>
      <c r="AU511" s="77"/>
      <c r="AV511" s="77"/>
      <c r="AW511" s="77"/>
      <c r="AX511" s="77"/>
      <c r="AY511" s="77"/>
    </row>
    <row r="512" spans="12:51" ht="12.75" customHeight="1"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  <c r="AC512" s="77"/>
      <c r="AD512" s="77"/>
      <c r="AE512" s="77"/>
      <c r="AF512" s="77"/>
      <c r="AG512" s="77"/>
      <c r="AH512" s="77"/>
      <c r="AI512" s="77"/>
      <c r="AJ512" s="77"/>
      <c r="AK512" s="77"/>
      <c r="AL512" s="77"/>
      <c r="AM512" s="77"/>
      <c r="AN512" s="77"/>
      <c r="AO512" s="77"/>
      <c r="AP512" s="77"/>
      <c r="AQ512" s="77"/>
      <c r="AR512" s="77"/>
      <c r="AS512" s="77"/>
      <c r="AT512" s="77"/>
      <c r="AU512" s="77"/>
      <c r="AV512" s="77"/>
      <c r="AW512" s="77"/>
      <c r="AX512" s="77"/>
      <c r="AY512" s="77"/>
    </row>
    <row r="513" spans="12:51" ht="12.75" customHeight="1"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  <c r="AC513" s="77"/>
      <c r="AD513" s="77"/>
      <c r="AE513" s="77"/>
      <c r="AF513" s="77"/>
      <c r="AG513" s="77"/>
      <c r="AH513" s="77"/>
      <c r="AI513" s="77"/>
      <c r="AJ513" s="77"/>
      <c r="AK513" s="77"/>
      <c r="AL513" s="77"/>
      <c r="AM513" s="77"/>
      <c r="AN513" s="77"/>
      <c r="AO513" s="77"/>
      <c r="AP513" s="77"/>
      <c r="AQ513" s="77"/>
      <c r="AR513" s="77"/>
      <c r="AS513" s="77"/>
      <c r="AT513" s="77"/>
      <c r="AU513" s="77"/>
      <c r="AV513" s="77"/>
      <c r="AW513" s="77"/>
      <c r="AX513" s="77"/>
      <c r="AY513" s="77"/>
    </row>
    <row r="514" spans="12:51" ht="12.75" customHeight="1"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  <c r="AD514" s="77"/>
      <c r="AE514" s="77"/>
      <c r="AF514" s="77"/>
      <c r="AG514" s="77"/>
      <c r="AH514" s="77"/>
      <c r="AI514" s="77"/>
      <c r="AJ514" s="77"/>
      <c r="AK514" s="77"/>
      <c r="AL514" s="77"/>
      <c r="AM514" s="77"/>
      <c r="AN514" s="77"/>
      <c r="AO514" s="77"/>
      <c r="AP514" s="77"/>
      <c r="AQ514" s="77"/>
      <c r="AR514" s="77"/>
      <c r="AS514" s="77"/>
      <c r="AT514" s="77"/>
      <c r="AU514" s="77"/>
      <c r="AV514" s="77"/>
      <c r="AW514" s="77"/>
      <c r="AX514" s="77"/>
      <c r="AY514" s="77"/>
    </row>
    <row r="515" spans="12:51" ht="12.75" customHeight="1"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  <c r="AC515" s="77"/>
      <c r="AD515" s="77"/>
      <c r="AE515" s="77"/>
      <c r="AF515" s="77"/>
      <c r="AG515" s="77"/>
      <c r="AH515" s="77"/>
      <c r="AI515" s="77"/>
      <c r="AJ515" s="77"/>
      <c r="AK515" s="77"/>
      <c r="AL515" s="77"/>
      <c r="AM515" s="77"/>
      <c r="AN515" s="77"/>
      <c r="AO515" s="77"/>
      <c r="AP515" s="77"/>
      <c r="AQ515" s="77"/>
      <c r="AR515" s="77"/>
      <c r="AS515" s="77"/>
      <c r="AT515" s="77"/>
      <c r="AU515" s="77"/>
      <c r="AV515" s="77"/>
      <c r="AW515" s="77"/>
      <c r="AX515" s="77"/>
      <c r="AY515" s="77"/>
    </row>
    <row r="516" spans="12:51" ht="12.75" customHeight="1"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  <c r="AC516" s="77"/>
      <c r="AD516" s="77"/>
      <c r="AE516" s="77"/>
      <c r="AF516" s="77"/>
      <c r="AG516" s="77"/>
      <c r="AH516" s="77"/>
      <c r="AI516" s="77"/>
      <c r="AJ516" s="77"/>
      <c r="AK516" s="77"/>
      <c r="AL516" s="77"/>
      <c r="AM516" s="77"/>
      <c r="AN516" s="77"/>
      <c r="AO516" s="77"/>
      <c r="AP516" s="77"/>
      <c r="AQ516" s="77"/>
      <c r="AR516" s="77"/>
      <c r="AS516" s="77"/>
      <c r="AT516" s="77"/>
      <c r="AU516" s="77"/>
      <c r="AV516" s="77"/>
      <c r="AW516" s="77"/>
      <c r="AX516" s="77"/>
      <c r="AY516" s="77"/>
    </row>
    <row r="517" spans="12:51" ht="12.75" customHeight="1"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  <c r="AC517" s="77"/>
      <c r="AD517" s="77"/>
      <c r="AE517" s="77"/>
      <c r="AF517" s="77"/>
      <c r="AG517" s="77"/>
      <c r="AH517" s="77"/>
      <c r="AI517" s="77"/>
      <c r="AJ517" s="77"/>
      <c r="AK517" s="77"/>
      <c r="AL517" s="77"/>
      <c r="AM517" s="77"/>
      <c r="AN517" s="77"/>
      <c r="AO517" s="77"/>
      <c r="AP517" s="77"/>
      <c r="AQ517" s="77"/>
      <c r="AR517" s="77"/>
      <c r="AS517" s="77"/>
      <c r="AT517" s="77"/>
      <c r="AU517" s="77"/>
      <c r="AV517" s="77"/>
      <c r="AW517" s="77"/>
      <c r="AX517" s="77"/>
      <c r="AY517" s="77"/>
    </row>
    <row r="518" spans="12:51" ht="12.75" customHeight="1"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  <c r="AC518" s="77"/>
      <c r="AD518" s="77"/>
      <c r="AE518" s="77"/>
      <c r="AF518" s="77"/>
      <c r="AG518" s="77"/>
      <c r="AH518" s="77"/>
      <c r="AI518" s="77"/>
      <c r="AJ518" s="77"/>
      <c r="AK518" s="77"/>
      <c r="AL518" s="77"/>
      <c r="AM518" s="77"/>
      <c r="AN518" s="77"/>
      <c r="AO518" s="77"/>
      <c r="AP518" s="77"/>
      <c r="AQ518" s="77"/>
      <c r="AR518" s="77"/>
      <c r="AS518" s="77"/>
      <c r="AT518" s="77"/>
      <c r="AU518" s="77"/>
      <c r="AV518" s="77"/>
      <c r="AW518" s="77"/>
      <c r="AX518" s="77"/>
      <c r="AY518" s="77"/>
    </row>
    <row r="519" spans="12:51" ht="12.75" customHeight="1"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  <c r="AC519" s="77"/>
      <c r="AD519" s="77"/>
      <c r="AE519" s="77"/>
      <c r="AF519" s="77"/>
      <c r="AG519" s="77"/>
      <c r="AH519" s="77"/>
      <c r="AI519" s="77"/>
      <c r="AJ519" s="77"/>
      <c r="AK519" s="77"/>
      <c r="AL519" s="77"/>
      <c r="AM519" s="77"/>
      <c r="AN519" s="77"/>
      <c r="AO519" s="77"/>
      <c r="AP519" s="77"/>
      <c r="AQ519" s="77"/>
      <c r="AR519" s="77"/>
      <c r="AS519" s="77"/>
      <c r="AT519" s="77"/>
      <c r="AU519" s="77"/>
      <c r="AV519" s="77"/>
      <c r="AW519" s="77"/>
      <c r="AX519" s="77"/>
      <c r="AY519" s="77"/>
    </row>
    <row r="520" spans="12:51" ht="12.75" customHeight="1"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  <c r="AC520" s="77"/>
      <c r="AD520" s="77"/>
      <c r="AE520" s="77"/>
      <c r="AF520" s="77"/>
      <c r="AG520" s="77"/>
      <c r="AH520" s="77"/>
      <c r="AI520" s="77"/>
      <c r="AJ520" s="77"/>
      <c r="AK520" s="77"/>
      <c r="AL520" s="77"/>
      <c r="AM520" s="77"/>
      <c r="AN520" s="77"/>
      <c r="AO520" s="77"/>
      <c r="AP520" s="77"/>
      <c r="AQ520" s="77"/>
      <c r="AR520" s="77"/>
      <c r="AS520" s="77"/>
      <c r="AT520" s="77"/>
      <c r="AU520" s="77"/>
      <c r="AV520" s="77"/>
      <c r="AW520" s="77"/>
      <c r="AX520" s="77"/>
      <c r="AY520" s="77"/>
    </row>
    <row r="521" spans="12:51" ht="12.75" customHeight="1"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  <c r="AC521" s="77"/>
      <c r="AD521" s="77"/>
      <c r="AE521" s="77"/>
      <c r="AF521" s="77"/>
      <c r="AG521" s="77"/>
      <c r="AH521" s="77"/>
      <c r="AI521" s="77"/>
      <c r="AJ521" s="77"/>
      <c r="AK521" s="77"/>
      <c r="AL521" s="77"/>
      <c r="AM521" s="77"/>
      <c r="AN521" s="77"/>
      <c r="AO521" s="77"/>
      <c r="AP521" s="77"/>
      <c r="AQ521" s="77"/>
      <c r="AR521" s="77"/>
      <c r="AS521" s="77"/>
      <c r="AT521" s="77"/>
      <c r="AU521" s="77"/>
      <c r="AV521" s="77"/>
      <c r="AW521" s="77"/>
      <c r="AX521" s="77"/>
      <c r="AY521" s="77"/>
    </row>
    <row r="522" spans="12:51" ht="12.75" customHeight="1"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  <c r="AC522" s="77"/>
      <c r="AD522" s="77"/>
      <c r="AE522" s="77"/>
      <c r="AF522" s="77"/>
      <c r="AG522" s="77"/>
      <c r="AH522" s="77"/>
      <c r="AI522" s="77"/>
      <c r="AJ522" s="77"/>
      <c r="AK522" s="77"/>
      <c r="AL522" s="77"/>
      <c r="AM522" s="77"/>
      <c r="AN522" s="77"/>
      <c r="AO522" s="77"/>
      <c r="AP522" s="77"/>
      <c r="AQ522" s="77"/>
      <c r="AR522" s="77"/>
      <c r="AS522" s="77"/>
      <c r="AT522" s="77"/>
      <c r="AU522" s="77"/>
      <c r="AV522" s="77"/>
      <c r="AW522" s="77"/>
      <c r="AX522" s="77"/>
      <c r="AY522" s="77"/>
    </row>
    <row r="523" spans="12:51" ht="12.75" customHeight="1"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  <c r="AC523" s="77"/>
      <c r="AD523" s="77"/>
      <c r="AE523" s="77"/>
      <c r="AF523" s="77"/>
      <c r="AG523" s="77"/>
      <c r="AH523" s="77"/>
      <c r="AI523" s="77"/>
      <c r="AJ523" s="77"/>
      <c r="AK523" s="77"/>
      <c r="AL523" s="77"/>
      <c r="AM523" s="77"/>
      <c r="AN523" s="77"/>
      <c r="AO523" s="77"/>
      <c r="AP523" s="77"/>
      <c r="AQ523" s="77"/>
      <c r="AR523" s="77"/>
      <c r="AS523" s="77"/>
      <c r="AT523" s="77"/>
      <c r="AU523" s="77"/>
      <c r="AV523" s="77"/>
      <c r="AW523" s="77"/>
      <c r="AX523" s="77"/>
      <c r="AY523" s="77"/>
    </row>
    <row r="524" spans="12:51" ht="12.75" customHeight="1"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  <c r="AC524" s="77"/>
      <c r="AD524" s="77"/>
      <c r="AE524" s="77"/>
      <c r="AF524" s="77"/>
      <c r="AG524" s="77"/>
      <c r="AH524" s="77"/>
      <c r="AI524" s="77"/>
      <c r="AJ524" s="77"/>
      <c r="AK524" s="77"/>
      <c r="AL524" s="77"/>
      <c r="AM524" s="77"/>
      <c r="AN524" s="77"/>
      <c r="AO524" s="77"/>
      <c r="AP524" s="77"/>
      <c r="AQ524" s="77"/>
      <c r="AR524" s="77"/>
      <c r="AS524" s="77"/>
      <c r="AT524" s="77"/>
      <c r="AU524" s="77"/>
      <c r="AV524" s="77"/>
      <c r="AW524" s="77"/>
      <c r="AX524" s="77"/>
      <c r="AY524" s="77"/>
    </row>
    <row r="525" spans="12:51" ht="12.75" customHeight="1"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  <c r="AC525" s="77"/>
      <c r="AD525" s="77"/>
      <c r="AE525" s="77"/>
      <c r="AF525" s="77"/>
      <c r="AG525" s="77"/>
      <c r="AH525" s="77"/>
      <c r="AI525" s="77"/>
      <c r="AJ525" s="77"/>
      <c r="AK525" s="77"/>
      <c r="AL525" s="77"/>
      <c r="AM525" s="77"/>
      <c r="AN525" s="77"/>
      <c r="AO525" s="77"/>
      <c r="AP525" s="77"/>
      <c r="AQ525" s="77"/>
      <c r="AR525" s="77"/>
      <c r="AS525" s="77"/>
      <c r="AT525" s="77"/>
      <c r="AU525" s="77"/>
      <c r="AV525" s="77"/>
      <c r="AW525" s="77"/>
      <c r="AX525" s="77"/>
      <c r="AY525" s="77"/>
    </row>
    <row r="526" spans="12:51" ht="12.75" customHeight="1"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  <c r="AC526" s="77"/>
      <c r="AD526" s="77"/>
      <c r="AE526" s="77"/>
      <c r="AF526" s="77"/>
      <c r="AG526" s="77"/>
      <c r="AH526" s="77"/>
      <c r="AI526" s="77"/>
      <c r="AJ526" s="77"/>
      <c r="AK526" s="77"/>
      <c r="AL526" s="77"/>
      <c r="AM526" s="77"/>
      <c r="AN526" s="77"/>
      <c r="AO526" s="77"/>
      <c r="AP526" s="77"/>
      <c r="AQ526" s="77"/>
      <c r="AR526" s="77"/>
      <c r="AS526" s="77"/>
      <c r="AT526" s="77"/>
      <c r="AU526" s="77"/>
      <c r="AV526" s="77"/>
      <c r="AW526" s="77"/>
      <c r="AX526" s="77"/>
      <c r="AY526" s="77"/>
    </row>
    <row r="527" spans="12:51" ht="12.75" customHeight="1"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  <c r="AC527" s="77"/>
      <c r="AD527" s="77"/>
      <c r="AE527" s="77"/>
      <c r="AF527" s="77"/>
      <c r="AG527" s="77"/>
      <c r="AH527" s="77"/>
      <c r="AI527" s="77"/>
      <c r="AJ527" s="77"/>
      <c r="AK527" s="77"/>
      <c r="AL527" s="77"/>
      <c r="AM527" s="77"/>
      <c r="AN527" s="77"/>
      <c r="AO527" s="77"/>
      <c r="AP527" s="77"/>
      <c r="AQ527" s="77"/>
      <c r="AR527" s="77"/>
      <c r="AS527" s="77"/>
      <c r="AT527" s="77"/>
      <c r="AU527" s="77"/>
      <c r="AV527" s="77"/>
      <c r="AW527" s="77"/>
      <c r="AX527" s="77"/>
      <c r="AY527" s="77"/>
    </row>
    <row r="528" spans="12:51" ht="12.75" customHeight="1"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  <c r="AC528" s="77"/>
      <c r="AD528" s="77"/>
      <c r="AE528" s="77"/>
      <c r="AF528" s="77"/>
      <c r="AG528" s="77"/>
      <c r="AH528" s="77"/>
      <c r="AI528" s="77"/>
      <c r="AJ528" s="77"/>
      <c r="AK528" s="77"/>
      <c r="AL528" s="77"/>
      <c r="AM528" s="77"/>
      <c r="AN528" s="77"/>
      <c r="AO528" s="77"/>
      <c r="AP528" s="77"/>
      <c r="AQ528" s="77"/>
      <c r="AR528" s="77"/>
      <c r="AS528" s="77"/>
      <c r="AT528" s="77"/>
      <c r="AU528" s="77"/>
      <c r="AV528" s="77"/>
      <c r="AW528" s="77"/>
      <c r="AX528" s="77"/>
      <c r="AY528" s="77"/>
    </row>
    <row r="529" spans="12:51" ht="12.75" customHeight="1"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  <c r="AC529" s="77"/>
      <c r="AD529" s="77"/>
      <c r="AE529" s="77"/>
      <c r="AF529" s="77"/>
      <c r="AG529" s="77"/>
      <c r="AH529" s="77"/>
      <c r="AI529" s="77"/>
      <c r="AJ529" s="77"/>
      <c r="AK529" s="77"/>
      <c r="AL529" s="77"/>
      <c r="AM529" s="77"/>
      <c r="AN529" s="77"/>
      <c r="AO529" s="77"/>
      <c r="AP529" s="77"/>
      <c r="AQ529" s="77"/>
      <c r="AR529" s="77"/>
      <c r="AS529" s="77"/>
      <c r="AT529" s="77"/>
      <c r="AU529" s="77"/>
      <c r="AV529" s="77"/>
      <c r="AW529" s="77"/>
      <c r="AX529" s="77"/>
      <c r="AY529" s="77"/>
    </row>
    <row r="530" spans="12:51" ht="12.75" customHeight="1"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  <c r="AC530" s="77"/>
      <c r="AD530" s="77"/>
      <c r="AE530" s="77"/>
      <c r="AF530" s="77"/>
      <c r="AG530" s="77"/>
      <c r="AH530" s="77"/>
      <c r="AI530" s="77"/>
      <c r="AJ530" s="77"/>
      <c r="AK530" s="77"/>
      <c r="AL530" s="77"/>
      <c r="AM530" s="77"/>
      <c r="AN530" s="77"/>
      <c r="AO530" s="77"/>
      <c r="AP530" s="77"/>
      <c r="AQ530" s="77"/>
      <c r="AR530" s="77"/>
      <c r="AS530" s="77"/>
      <c r="AT530" s="77"/>
      <c r="AU530" s="77"/>
      <c r="AV530" s="77"/>
      <c r="AW530" s="77"/>
      <c r="AX530" s="77"/>
      <c r="AY530" s="77"/>
    </row>
    <row r="531" spans="12:51" ht="12.75" customHeight="1"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  <c r="AC531" s="77"/>
      <c r="AD531" s="77"/>
      <c r="AE531" s="77"/>
      <c r="AF531" s="77"/>
      <c r="AG531" s="77"/>
      <c r="AH531" s="77"/>
      <c r="AI531" s="77"/>
      <c r="AJ531" s="77"/>
      <c r="AK531" s="77"/>
      <c r="AL531" s="77"/>
      <c r="AM531" s="77"/>
      <c r="AN531" s="77"/>
      <c r="AO531" s="77"/>
      <c r="AP531" s="77"/>
      <c r="AQ531" s="77"/>
      <c r="AR531" s="77"/>
      <c r="AS531" s="77"/>
      <c r="AT531" s="77"/>
      <c r="AU531" s="77"/>
      <c r="AV531" s="77"/>
      <c r="AW531" s="77"/>
      <c r="AX531" s="77"/>
      <c r="AY531" s="77"/>
    </row>
    <row r="532" spans="12:51" ht="12.75" customHeight="1"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  <c r="AC532" s="77"/>
      <c r="AD532" s="77"/>
      <c r="AE532" s="77"/>
      <c r="AF532" s="77"/>
      <c r="AG532" s="77"/>
      <c r="AH532" s="77"/>
      <c r="AI532" s="77"/>
      <c r="AJ532" s="77"/>
      <c r="AK532" s="77"/>
      <c r="AL532" s="77"/>
      <c r="AM532" s="77"/>
      <c r="AN532" s="77"/>
      <c r="AO532" s="77"/>
      <c r="AP532" s="77"/>
      <c r="AQ532" s="77"/>
      <c r="AR532" s="77"/>
      <c r="AS532" s="77"/>
      <c r="AT532" s="77"/>
      <c r="AU532" s="77"/>
      <c r="AV532" s="77"/>
      <c r="AW532" s="77"/>
      <c r="AX532" s="77"/>
      <c r="AY532" s="77"/>
    </row>
    <row r="533" spans="12:51" ht="12.75" customHeight="1"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  <c r="AC533" s="77"/>
      <c r="AD533" s="77"/>
      <c r="AE533" s="77"/>
      <c r="AF533" s="77"/>
      <c r="AG533" s="77"/>
      <c r="AH533" s="77"/>
      <c r="AI533" s="77"/>
      <c r="AJ533" s="77"/>
      <c r="AK533" s="77"/>
      <c r="AL533" s="77"/>
      <c r="AM533" s="77"/>
      <c r="AN533" s="77"/>
      <c r="AO533" s="77"/>
      <c r="AP533" s="77"/>
      <c r="AQ533" s="77"/>
      <c r="AR533" s="77"/>
      <c r="AS533" s="77"/>
      <c r="AT533" s="77"/>
      <c r="AU533" s="77"/>
      <c r="AV533" s="77"/>
      <c r="AW533" s="77"/>
      <c r="AX533" s="77"/>
      <c r="AY533" s="77"/>
    </row>
    <row r="534" spans="12:51" ht="12.75" customHeight="1"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  <c r="AD534" s="77"/>
      <c r="AE534" s="77"/>
      <c r="AF534" s="77"/>
      <c r="AG534" s="77"/>
      <c r="AH534" s="77"/>
      <c r="AI534" s="77"/>
      <c r="AJ534" s="77"/>
      <c r="AK534" s="77"/>
      <c r="AL534" s="77"/>
      <c r="AM534" s="77"/>
      <c r="AN534" s="77"/>
      <c r="AO534" s="77"/>
      <c r="AP534" s="77"/>
      <c r="AQ534" s="77"/>
      <c r="AR534" s="77"/>
      <c r="AS534" s="77"/>
      <c r="AT534" s="77"/>
      <c r="AU534" s="77"/>
      <c r="AV534" s="77"/>
      <c r="AW534" s="77"/>
      <c r="AX534" s="77"/>
      <c r="AY534" s="77"/>
    </row>
    <row r="535" spans="12:51" ht="12.75" customHeight="1"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  <c r="AC535" s="77"/>
      <c r="AD535" s="77"/>
      <c r="AE535" s="77"/>
      <c r="AF535" s="77"/>
      <c r="AG535" s="77"/>
      <c r="AH535" s="77"/>
      <c r="AI535" s="77"/>
      <c r="AJ535" s="77"/>
      <c r="AK535" s="77"/>
      <c r="AL535" s="77"/>
      <c r="AM535" s="77"/>
      <c r="AN535" s="77"/>
      <c r="AO535" s="77"/>
      <c r="AP535" s="77"/>
      <c r="AQ535" s="77"/>
      <c r="AR535" s="77"/>
      <c r="AS535" s="77"/>
      <c r="AT535" s="77"/>
      <c r="AU535" s="77"/>
      <c r="AV535" s="77"/>
      <c r="AW535" s="77"/>
      <c r="AX535" s="77"/>
      <c r="AY535" s="77"/>
    </row>
    <row r="536" spans="12:51" ht="12.75" customHeight="1"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  <c r="AC536" s="77"/>
      <c r="AD536" s="77"/>
      <c r="AE536" s="77"/>
      <c r="AF536" s="77"/>
      <c r="AG536" s="77"/>
      <c r="AH536" s="77"/>
      <c r="AI536" s="77"/>
      <c r="AJ536" s="77"/>
      <c r="AK536" s="77"/>
      <c r="AL536" s="77"/>
      <c r="AM536" s="77"/>
      <c r="AN536" s="77"/>
      <c r="AO536" s="77"/>
      <c r="AP536" s="77"/>
      <c r="AQ536" s="77"/>
      <c r="AR536" s="77"/>
      <c r="AS536" s="77"/>
      <c r="AT536" s="77"/>
      <c r="AU536" s="77"/>
      <c r="AV536" s="77"/>
      <c r="AW536" s="77"/>
      <c r="AX536" s="77"/>
      <c r="AY536" s="77"/>
    </row>
    <row r="537" spans="12:51" ht="12.75" customHeight="1"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  <c r="AC537" s="77"/>
      <c r="AD537" s="77"/>
      <c r="AE537" s="77"/>
      <c r="AF537" s="77"/>
      <c r="AG537" s="77"/>
      <c r="AH537" s="77"/>
      <c r="AI537" s="77"/>
      <c r="AJ537" s="77"/>
      <c r="AK537" s="77"/>
      <c r="AL537" s="77"/>
      <c r="AM537" s="77"/>
      <c r="AN537" s="77"/>
      <c r="AO537" s="77"/>
      <c r="AP537" s="77"/>
      <c r="AQ537" s="77"/>
      <c r="AR537" s="77"/>
      <c r="AS537" s="77"/>
      <c r="AT537" s="77"/>
      <c r="AU537" s="77"/>
      <c r="AV537" s="77"/>
      <c r="AW537" s="77"/>
      <c r="AX537" s="77"/>
      <c r="AY537" s="77"/>
    </row>
    <row r="538" spans="12:51" ht="12.75" customHeight="1"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  <c r="AC538" s="77"/>
      <c r="AD538" s="77"/>
      <c r="AE538" s="77"/>
      <c r="AF538" s="77"/>
      <c r="AG538" s="77"/>
      <c r="AH538" s="77"/>
      <c r="AI538" s="77"/>
      <c r="AJ538" s="77"/>
      <c r="AK538" s="77"/>
      <c r="AL538" s="77"/>
      <c r="AM538" s="77"/>
      <c r="AN538" s="77"/>
      <c r="AO538" s="77"/>
      <c r="AP538" s="77"/>
      <c r="AQ538" s="77"/>
      <c r="AR538" s="77"/>
      <c r="AS538" s="77"/>
      <c r="AT538" s="77"/>
      <c r="AU538" s="77"/>
      <c r="AV538" s="77"/>
      <c r="AW538" s="77"/>
      <c r="AX538" s="77"/>
      <c r="AY538" s="77"/>
    </row>
    <row r="539" spans="12:51" ht="12.75" customHeight="1"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  <c r="AC539" s="77"/>
      <c r="AD539" s="77"/>
      <c r="AE539" s="77"/>
      <c r="AF539" s="77"/>
      <c r="AG539" s="77"/>
      <c r="AH539" s="77"/>
      <c r="AI539" s="77"/>
      <c r="AJ539" s="77"/>
      <c r="AK539" s="77"/>
      <c r="AL539" s="77"/>
      <c r="AM539" s="77"/>
      <c r="AN539" s="77"/>
      <c r="AO539" s="77"/>
      <c r="AP539" s="77"/>
      <c r="AQ539" s="77"/>
      <c r="AR539" s="77"/>
      <c r="AS539" s="77"/>
      <c r="AT539" s="77"/>
      <c r="AU539" s="77"/>
      <c r="AV539" s="77"/>
      <c r="AW539" s="77"/>
      <c r="AX539" s="77"/>
      <c r="AY539" s="77"/>
    </row>
    <row r="540" spans="12:51" ht="12.75" customHeight="1"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  <c r="AC540" s="77"/>
      <c r="AD540" s="77"/>
      <c r="AE540" s="77"/>
      <c r="AF540" s="77"/>
      <c r="AG540" s="77"/>
      <c r="AH540" s="77"/>
      <c r="AI540" s="77"/>
      <c r="AJ540" s="77"/>
      <c r="AK540" s="77"/>
      <c r="AL540" s="77"/>
      <c r="AM540" s="77"/>
      <c r="AN540" s="77"/>
      <c r="AO540" s="77"/>
      <c r="AP540" s="77"/>
      <c r="AQ540" s="77"/>
      <c r="AR540" s="77"/>
      <c r="AS540" s="77"/>
      <c r="AT540" s="77"/>
      <c r="AU540" s="77"/>
      <c r="AV540" s="77"/>
      <c r="AW540" s="77"/>
      <c r="AX540" s="77"/>
      <c r="AY540" s="77"/>
    </row>
    <row r="541" spans="12:51" ht="12.75" customHeight="1"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  <c r="AC541" s="77"/>
      <c r="AD541" s="77"/>
      <c r="AE541" s="77"/>
      <c r="AF541" s="77"/>
      <c r="AG541" s="77"/>
      <c r="AH541" s="77"/>
      <c r="AI541" s="77"/>
      <c r="AJ541" s="77"/>
      <c r="AK541" s="77"/>
      <c r="AL541" s="77"/>
      <c r="AM541" s="77"/>
      <c r="AN541" s="77"/>
      <c r="AO541" s="77"/>
      <c r="AP541" s="77"/>
      <c r="AQ541" s="77"/>
      <c r="AR541" s="77"/>
      <c r="AS541" s="77"/>
      <c r="AT541" s="77"/>
      <c r="AU541" s="77"/>
      <c r="AV541" s="77"/>
      <c r="AW541" s="77"/>
      <c r="AX541" s="77"/>
      <c r="AY541" s="77"/>
    </row>
    <row r="542" spans="12:51" ht="12.75" customHeight="1"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  <c r="AC542" s="77"/>
      <c r="AD542" s="77"/>
      <c r="AE542" s="77"/>
      <c r="AF542" s="77"/>
      <c r="AG542" s="77"/>
      <c r="AH542" s="77"/>
      <c r="AI542" s="77"/>
      <c r="AJ542" s="77"/>
      <c r="AK542" s="77"/>
      <c r="AL542" s="77"/>
      <c r="AM542" s="77"/>
      <c r="AN542" s="77"/>
      <c r="AO542" s="77"/>
      <c r="AP542" s="77"/>
      <c r="AQ542" s="77"/>
      <c r="AR542" s="77"/>
      <c r="AS542" s="77"/>
      <c r="AT542" s="77"/>
      <c r="AU542" s="77"/>
      <c r="AV542" s="77"/>
      <c r="AW542" s="77"/>
      <c r="AX542" s="77"/>
      <c r="AY542" s="77"/>
    </row>
    <row r="543" spans="12:51" ht="12.75" customHeight="1"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  <c r="AC543" s="77"/>
      <c r="AD543" s="77"/>
      <c r="AE543" s="77"/>
      <c r="AF543" s="77"/>
      <c r="AG543" s="77"/>
      <c r="AH543" s="77"/>
      <c r="AI543" s="77"/>
      <c r="AJ543" s="77"/>
      <c r="AK543" s="77"/>
      <c r="AL543" s="77"/>
      <c r="AM543" s="77"/>
      <c r="AN543" s="77"/>
      <c r="AO543" s="77"/>
      <c r="AP543" s="77"/>
      <c r="AQ543" s="77"/>
      <c r="AR543" s="77"/>
      <c r="AS543" s="77"/>
      <c r="AT543" s="77"/>
      <c r="AU543" s="77"/>
      <c r="AV543" s="77"/>
      <c r="AW543" s="77"/>
      <c r="AX543" s="77"/>
      <c r="AY543" s="77"/>
    </row>
    <row r="544" spans="12:51" ht="12.75" customHeight="1"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  <c r="AC544" s="77"/>
      <c r="AD544" s="77"/>
      <c r="AE544" s="77"/>
      <c r="AF544" s="77"/>
      <c r="AG544" s="77"/>
      <c r="AH544" s="77"/>
      <c r="AI544" s="77"/>
      <c r="AJ544" s="77"/>
      <c r="AK544" s="77"/>
      <c r="AL544" s="77"/>
      <c r="AM544" s="77"/>
      <c r="AN544" s="77"/>
      <c r="AO544" s="77"/>
      <c r="AP544" s="77"/>
      <c r="AQ544" s="77"/>
      <c r="AR544" s="77"/>
      <c r="AS544" s="77"/>
      <c r="AT544" s="77"/>
      <c r="AU544" s="77"/>
      <c r="AV544" s="77"/>
      <c r="AW544" s="77"/>
      <c r="AX544" s="77"/>
      <c r="AY544" s="77"/>
    </row>
    <row r="545" spans="12:51" ht="12.75" customHeight="1"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  <c r="AC545" s="77"/>
      <c r="AD545" s="77"/>
      <c r="AE545" s="77"/>
      <c r="AF545" s="77"/>
      <c r="AG545" s="77"/>
      <c r="AH545" s="77"/>
      <c r="AI545" s="77"/>
      <c r="AJ545" s="77"/>
      <c r="AK545" s="77"/>
      <c r="AL545" s="77"/>
      <c r="AM545" s="77"/>
      <c r="AN545" s="77"/>
      <c r="AO545" s="77"/>
      <c r="AP545" s="77"/>
      <c r="AQ545" s="77"/>
      <c r="AR545" s="77"/>
      <c r="AS545" s="77"/>
      <c r="AT545" s="77"/>
      <c r="AU545" s="77"/>
      <c r="AV545" s="77"/>
      <c r="AW545" s="77"/>
      <c r="AX545" s="77"/>
      <c r="AY545" s="77"/>
    </row>
    <row r="546" spans="12:51" ht="12.75" customHeight="1"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  <c r="AC546" s="77"/>
      <c r="AD546" s="77"/>
      <c r="AE546" s="77"/>
      <c r="AF546" s="77"/>
      <c r="AG546" s="77"/>
      <c r="AH546" s="77"/>
      <c r="AI546" s="77"/>
      <c r="AJ546" s="77"/>
      <c r="AK546" s="77"/>
      <c r="AL546" s="77"/>
      <c r="AM546" s="77"/>
      <c r="AN546" s="77"/>
      <c r="AO546" s="77"/>
      <c r="AP546" s="77"/>
      <c r="AQ546" s="77"/>
      <c r="AR546" s="77"/>
      <c r="AS546" s="77"/>
      <c r="AT546" s="77"/>
      <c r="AU546" s="77"/>
      <c r="AV546" s="77"/>
      <c r="AW546" s="77"/>
      <c r="AX546" s="77"/>
      <c r="AY546" s="77"/>
    </row>
    <row r="547" spans="12:51" ht="12.75" customHeight="1"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  <c r="AC547" s="77"/>
      <c r="AD547" s="77"/>
      <c r="AE547" s="77"/>
      <c r="AF547" s="77"/>
      <c r="AG547" s="77"/>
      <c r="AH547" s="77"/>
      <c r="AI547" s="77"/>
      <c r="AJ547" s="77"/>
      <c r="AK547" s="77"/>
      <c r="AL547" s="77"/>
      <c r="AM547" s="77"/>
      <c r="AN547" s="77"/>
      <c r="AO547" s="77"/>
      <c r="AP547" s="77"/>
      <c r="AQ547" s="77"/>
      <c r="AR547" s="77"/>
      <c r="AS547" s="77"/>
      <c r="AT547" s="77"/>
      <c r="AU547" s="77"/>
      <c r="AV547" s="77"/>
      <c r="AW547" s="77"/>
      <c r="AX547" s="77"/>
      <c r="AY547" s="77"/>
    </row>
    <row r="548" spans="12:51" ht="12.75" customHeight="1"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  <c r="AC548" s="77"/>
      <c r="AD548" s="77"/>
      <c r="AE548" s="77"/>
      <c r="AF548" s="77"/>
      <c r="AG548" s="77"/>
      <c r="AH548" s="77"/>
      <c r="AI548" s="77"/>
      <c r="AJ548" s="77"/>
      <c r="AK548" s="77"/>
      <c r="AL548" s="77"/>
      <c r="AM548" s="77"/>
      <c r="AN548" s="77"/>
      <c r="AO548" s="77"/>
      <c r="AP548" s="77"/>
      <c r="AQ548" s="77"/>
      <c r="AR548" s="77"/>
      <c r="AS548" s="77"/>
      <c r="AT548" s="77"/>
      <c r="AU548" s="77"/>
      <c r="AV548" s="77"/>
      <c r="AW548" s="77"/>
      <c r="AX548" s="77"/>
      <c r="AY548" s="77"/>
    </row>
    <row r="549" spans="12:51" ht="12.75" customHeight="1"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  <c r="AC549" s="77"/>
      <c r="AD549" s="77"/>
      <c r="AE549" s="77"/>
      <c r="AF549" s="77"/>
      <c r="AG549" s="77"/>
      <c r="AH549" s="77"/>
      <c r="AI549" s="77"/>
      <c r="AJ549" s="77"/>
      <c r="AK549" s="77"/>
      <c r="AL549" s="77"/>
      <c r="AM549" s="77"/>
      <c r="AN549" s="77"/>
      <c r="AO549" s="77"/>
      <c r="AP549" s="77"/>
      <c r="AQ549" s="77"/>
      <c r="AR549" s="77"/>
      <c r="AS549" s="77"/>
      <c r="AT549" s="77"/>
      <c r="AU549" s="77"/>
      <c r="AV549" s="77"/>
      <c r="AW549" s="77"/>
      <c r="AX549" s="77"/>
      <c r="AY549" s="77"/>
    </row>
    <row r="550" spans="12:51" ht="12.75" customHeight="1"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7"/>
      <c r="AE550" s="77"/>
      <c r="AF550" s="77"/>
      <c r="AG550" s="77"/>
      <c r="AH550" s="77"/>
      <c r="AI550" s="77"/>
      <c r="AJ550" s="77"/>
      <c r="AK550" s="77"/>
      <c r="AL550" s="77"/>
      <c r="AM550" s="77"/>
      <c r="AN550" s="77"/>
      <c r="AO550" s="77"/>
      <c r="AP550" s="77"/>
      <c r="AQ550" s="77"/>
      <c r="AR550" s="77"/>
      <c r="AS550" s="77"/>
      <c r="AT550" s="77"/>
      <c r="AU550" s="77"/>
      <c r="AV550" s="77"/>
      <c r="AW550" s="77"/>
      <c r="AX550" s="77"/>
      <c r="AY550" s="77"/>
    </row>
    <row r="551" spans="12:51" ht="12.75" customHeight="1"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  <c r="AC551" s="77"/>
      <c r="AD551" s="77"/>
      <c r="AE551" s="77"/>
      <c r="AF551" s="77"/>
      <c r="AG551" s="77"/>
      <c r="AH551" s="77"/>
      <c r="AI551" s="77"/>
      <c r="AJ551" s="77"/>
      <c r="AK551" s="77"/>
      <c r="AL551" s="77"/>
      <c r="AM551" s="77"/>
      <c r="AN551" s="77"/>
      <c r="AO551" s="77"/>
      <c r="AP551" s="77"/>
      <c r="AQ551" s="77"/>
      <c r="AR551" s="77"/>
      <c r="AS551" s="77"/>
      <c r="AT551" s="77"/>
      <c r="AU551" s="77"/>
      <c r="AV551" s="77"/>
      <c r="AW551" s="77"/>
      <c r="AX551" s="77"/>
      <c r="AY551" s="77"/>
    </row>
    <row r="552" spans="12:51" ht="12.75" customHeight="1"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  <c r="AC552" s="77"/>
      <c r="AD552" s="77"/>
      <c r="AE552" s="77"/>
      <c r="AF552" s="77"/>
      <c r="AG552" s="77"/>
      <c r="AH552" s="77"/>
      <c r="AI552" s="77"/>
      <c r="AJ552" s="77"/>
      <c r="AK552" s="77"/>
      <c r="AL552" s="77"/>
      <c r="AM552" s="77"/>
      <c r="AN552" s="77"/>
      <c r="AO552" s="77"/>
      <c r="AP552" s="77"/>
      <c r="AQ552" s="77"/>
      <c r="AR552" s="77"/>
      <c r="AS552" s="77"/>
      <c r="AT552" s="77"/>
      <c r="AU552" s="77"/>
      <c r="AV552" s="77"/>
      <c r="AW552" s="77"/>
      <c r="AX552" s="77"/>
      <c r="AY552" s="77"/>
    </row>
    <row r="553" spans="12:51" ht="12.75" customHeight="1"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  <c r="AC553" s="77"/>
      <c r="AD553" s="77"/>
      <c r="AE553" s="77"/>
      <c r="AF553" s="77"/>
      <c r="AG553" s="77"/>
      <c r="AH553" s="77"/>
      <c r="AI553" s="77"/>
      <c r="AJ553" s="77"/>
      <c r="AK553" s="77"/>
      <c r="AL553" s="77"/>
      <c r="AM553" s="77"/>
      <c r="AN553" s="77"/>
      <c r="AO553" s="77"/>
      <c r="AP553" s="77"/>
      <c r="AQ553" s="77"/>
      <c r="AR553" s="77"/>
      <c r="AS553" s="77"/>
      <c r="AT553" s="77"/>
      <c r="AU553" s="77"/>
      <c r="AV553" s="77"/>
      <c r="AW553" s="77"/>
      <c r="AX553" s="77"/>
      <c r="AY553" s="77"/>
    </row>
    <row r="554" spans="12:51" ht="12.75" customHeight="1"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77"/>
      <c r="AE554" s="77"/>
      <c r="AF554" s="77"/>
      <c r="AG554" s="77"/>
      <c r="AH554" s="77"/>
      <c r="AI554" s="77"/>
      <c r="AJ554" s="77"/>
      <c r="AK554" s="77"/>
      <c r="AL554" s="77"/>
      <c r="AM554" s="77"/>
      <c r="AN554" s="77"/>
      <c r="AO554" s="77"/>
      <c r="AP554" s="77"/>
      <c r="AQ554" s="77"/>
      <c r="AR554" s="77"/>
      <c r="AS554" s="77"/>
      <c r="AT554" s="77"/>
      <c r="AU554" s="77"/>
      <c r="AV554" s="77"/>
      <c r="AW554" s="77"/>
      <c r="AX554" s="77"/>
      <c r="AY554" s="77"/>
    </row>
    <row r="555" spans="12:51" ht="12.75" customHeight="1"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  <c r="AC555" s="77"/>
      <c r="AD555" s="77"/>
      <c r="AE555" s="77"/>
      <c r="AF555" s="77"/>
      <c r="AG555" s="77"/>
      <c r="AH555" s="77"/>
      <c r="AI555" s="77"/>
      <c r="AJ555" s="77"/>
      <c r="AK555" s="77"/>
      <c r="AL555" s="77"/>
      <c r="AM555" s="77"/>
      <c r="AN555" s="77"/>
      <c r="AO555" s="77"/>
      <c r="AP555" s="77"/>
      <c r="AQ555" s="77"/>
      <c r="AR555" s="77"/>
      <c r="AS555" s="77"/>
      <c r="AT555" s="77"/>
      <c r="AU555" s="77"/>
      <c r="AV555" s="77"/>
      <c r="AW555" s="77"/>
      <c r="AX555" s="77"/>
      <c r="AY555" s="77"/>
    </row>
    <row r="556" spans="12:51" ht="12.75" customHeight="1"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  <c r="AC556" s="77"/>
      <c r="AD556" s="77"/>
      <c r="AE556" s="77"/>
      <c r="AF556" s="77"/>
      <c r="AG556" s="77"/>
      <c r="AH556" s="77"/>
      <c r="AI556" s="77"/>
      <c r="AJ556" s="77"/>
      <c r="AK556" s="77"/>
      <c r="AL556" s="77"/>
      <c r="AM556" s="77"/>
      <c r="AN556" s="77"/>
      <c r="AO556" s="77"/>
      <c r="AP556" s="77"/>
      <c r="AQ556" s="77"/>
      <c r="AR556" s="77"/>
      <c r="AS556" s="77"/>
      <c r="AT556" s="77"/>
      <c r="AU556" s="77"/>
      <c r="AV556" s="77"/>
      <c r="AW556" s="77"/>
      <c r="AX556" s="77"/>
      <c r="AY556" s="77"/>
    </row>
    <row r="557" spans="12:51" ht="12.75" customHeight="1"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  <c r="AC557" s="77"/>
      <c r="AD557" s="77"/>
      <c r="AE557" s="77"/>
      <c r="AF557" s="77"/>
      <c r="AG557" s="77"/>
      <c r="AH557" s="77"/>
      <c r="AI557" s="77"/>
      <c r="AJ557" s="77"/>
      <c r="AK557" s="77"/>
      <c r="AL557" s="77"/>
      <c r="AM557" s="77"/>
      <c r="AN557" s="77"/>
      <c r="AO557" s="77"/>
      <c r="AP557" s="77"/>
      <c r="AQ557" s="77"/>
      <c r="AR557" s="77"/>
      <c r="AS557" s="77"/>
      <c r="AT557" s="77"/>
      <c r="AU557" s="77"/>
      <c r="AV557" s="77"/>
      <c r="AW557" s="77"/>
      <c r="AX557" s="77"/>
      <c r="AY557" s="77"/>
    </row>
    <row r="558" spans="12:51" ht="12.75" customHeight="1"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  <c r="AC558" s="77"/>
      <c r="AD558" s="77"/>
      <c r="AE558" s="77"/>
      <c r="AF558" s="77"/>
      <c r="AG558" s="77"/>
      <c r="AH558" s="77"/>
      <c r="AI558" s="77"/>
      <c r="AJ558" s="77"/>
      <c r="AK558" s="77"/>
      <c r="AL558" s="77"/>
      <c r="AM558" s="77"/>
      <c r="AN558" s="77"/>
      <c r="AO558" s="77"/>
      <c r="AP558" s="77"/>
      <c r="AQ558" s="77"/>
      <c r="AR558" s="77"/>
      <c r="AS558" s="77"/>
      <c r="AT558" s="77"/>
      <c r="AU558" s="77"/>
      <c r="AV558" s="77"/>
      <c r="AW558" s="77"/>
      <c r="AX558" s="77"/>
      <c r="AY558" s="77"/>
    </row>
    <row r="559" spans="12:51" ht="12.75" customHeight="1"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  <c r="AC559" s="77"/>
      <c r="AD559" s="77"/>
      <c r="AE559" s="77"/>
      <c r="AF559" s="77"/>
      <c r="AG559" s="77"/>
      <c r="AH559" s="77"/>
      <c r="AI559" s="77"/>
      <c r="AJ559" s="77"/>
      <c r="AK559" s="77"/>
      <c r="AL559" s="77"/>
      <c r="AM559" s="77"/>
      <c r="AN559" s="77"/>
      <c r="AO559" s="77"/>
      <c r="AP559" s="77"/>
      <c r="AQ559" s="77"/>
      <c r="AR559" s="77"/>
      <c r="AS559" s="77"/>
      <c r="AT559" s="77"/>
      <c r="AU559" s="77"/>
      <c r="AV559" s="77"/>
      <c r="AW559" s="77"/>
      <c r="AX559" s="77"/>
      <c r="AY559" s="77"/>
    </row>
    <row r="560" spans="12:51" ht="12.75" customHeight="1"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  <c r="AC560" s="77"/>
      <c r="AD560" s="77"/>
      <c r="AE560" s="77"/>
      <c r="AF560" s="77"/>
      <c r="AG560" s="77"/>
      <c r="AH560" s="77"/>
      <c r="AI560" s="77"/>
      <c r="AJ560" s="77"/>
      <c r="AK560" s="77"/>
      <c r="AL560" s="77"/>
      <c r="AM560" s="77"/>
      <c r="AN560" s="77"/>
      <c r="AO560" s="77"/>
      <c r="AP560" s="77"/>
      <c r="AQ560" s="77"/>
      <c r="AR560" s="77"/>
      <c r="AS560" s="77"/>
      <c r="AT560" s="77"/>
      <c r="AU560" s="77"/>
      <c r="AV560" s="77"/>
      <c r="AW560" s="77"/>
      <c r="AX560" s="77"/>
      <c r="AY560" s="77"/>
    </row>
    <row r="561" spans="12:51" ht="12.75" customHeight="1"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  <c r="AC561" s="77"/>
      <c r="AD561" s="77"/>
      <c r="AE561" s="77"/>
      <c r="AF561" s="77"/>
      <c r="AG561" s="77"/>
      <c r="AH561" s="77"/>
      <c r="AI561" s="77"/>
      <c r="AJ561" s="77"/>
      <c r="AK561" s="77"/>
      <c r="AL561" s="77"/>
      <c r="AM561" s="77"/>
      <c r="AN561" s="77"/>
      <c r="AO561" s="77"/>
      <c r="AP561" s="77"/>
      <c r="AQ561" s="77"/>
      <c r="AR561" s="77"/>
      <c r="AS561" s="77"/>
      <c r="AT561" s="77"/>
      <c r="AU561" s="77"/>
      <c r="AV561" s="77"/>
      <c r="AW561" s="77"/>
      <c r="AX561" s="77"/>
      <c r="AY561" s="77"/>
    </row>
    <row r="562" spans="12:51" ht="12.75" customHeight="1"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  <c r="AC562" s="77"/>
      <c r="AD562" s="77"/>
      <c r="AE562" s="77"/>
      <c r="AF562" s="77"/>
      <c r="AG562" s="77"/>
      <c r="AH562" s="77"/>
      <c r="AI562" s="77"/>
      <c r="AJ562" s="77"/>
      <c r="AK562" s="77"/>
      <c r="AL562" s="77"/>
      <c r="AM562" s="77"/>
      <c r="AN562" s="77"/>
      <c r="AO562" s="77"/>
      <c r="AP562" s="77"/>
      <c r="AQ562" s="77"/>
      <c r="AR562" s="77"/>
      <c r="AS562" s="77"/>
      <c r="AT562" s="77"/>
      <c r="AU562" s="77"/>
      <c r="AV562" s="77"/>
      <c r="AW562" s="77"/>
      <c r="AX562" s="77"/>
      <c r="AY562" s="77"/>
    </row>
    <row r="563" spans="12:51" ht="12.75" customHeight="1"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  <c r="AC563" s="77"/>
      <c r="AD563" s="77"/>
      <c r="AE563" s="77"/>
      <c r="AF563" s="77"/>
      <c r="AG563" s="77"/>
      <c r="AH563" s="77"/>
      <c r="AI563" s="77"/>
      <c r="AJ563" s="77"/>
      <c r="AK563" s="77"/>
      <c r="AL563" s="77"/>
      <c r="AM563" s="77"/>
      <c r="AN563" s="77"/>
      <c r="AO563" s="77"/>
      <c r="AP563" s="77"/>
      <c r="AQ563" s="77"/>
      <c r="AR563" s="77"/>
      <c r="AS563" s="77"/>
      <c r="AT563" s="77"/>
      <c r="AU563" s="77"/>
      <c r="AV563" s="77"/>
      <c r="AW563" s="77"/>
      <c r="AX563" s="77"/>
      <c r="AY563" s="77"/>
    </row>
    <row r="564" spans="12:51" ht="12.75" customHeight="1"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  <c r="AC564" s="77"/>
      <c r="AD564" s="77"/>
      <c r="AE564" s="77"/>
      <c r="AF564" s="77"/>
      <c r="AG564" s="77"/>
      <c r="AH564" s="77"/>
      <c r="AI564" s="77"/>
      <c r="AJ564" s="77"/>
      <c r="AK564" s="77"/>
      <c r="AL564" s="77"/>
      <c r="AM564" s="77"/>
      <c r="AN564" s="77"/>
      <c r="AO564" s="77"/>
      <c r="AP564" s="77"/>
      <c r="AQ564" s="77"/>
      <c r="AR564" s="77"/>
      <c r="AS564" s="77"/>
      <c r="AT564" s="77"/>
      <c r="AU564" s="77"/>
      <c r="AV564" s="77"/>
      <c r="AW564" s="77"/>
      <c r="AX564" s="77"/>
      <c r="AY564" s="77"/>
    </row>
    <row r="565" spans="12:51" ht="12.75" customHeight="1"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  <c r="AC565" s="77"/>
      <c r="AD565" s="77"/>
      <c r="AE565" s="77"/>
      <c r="AF565" s="77"/>
      <c r="AG565" s="77"/>
      <c r="AH565" s="77"/>
      <c r="AI565" s="77"/>
      <c r="AJ565" s="77"/>
      <c r="AK565" s="77"/>
      <c r="AL565" s="77"/>
      <c r="AM565" s="77"/>
      <c r="AN565" s="77"/>
      <c r="AO565" s="77"/>
      <c r="AP565" s="77"/>
      <c r="AQ565" s="77"/>
      <c r="AR565" s="77"/>
      <c r="AS565" s="77"/>
      <c r="AT565" s="77"/>
      <c r="AU565" s="77"/>
      <c r="AV565" s="77"/>
      <c r="AW565" s="77"/>
      <c r="AX565" s="77"/>
      <c r="AY565" s="77"/>
    </row>
    <row r="566" spans="12:51" ht="12.75" customHeight="1"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  <c r="AC566" s="77"/>
      <c r="AD566" s="77"/>
      <c r="AE566" s="77"/>
      <c r="AF566" s="77"/>
      <c r="AG566" s="77"/>
      <c r="AH566" s="77"/>
      <c r="AI566" s="77"/>
      <c r="AJ566" s="77"/>
      <c r="AK566" s="77"/>
      <c r="AL566" s="77"/>
      <c r="AM566" s="77"/>
      <c r="AN566" s="77"/>
      <c r="AO566" s="77"/>
      <c r="AP566" s="77"/>
      <c r="AQ566" s="77"/>
      <c r="AR566" s="77"/>
      <c r="AS566" s="77"/>
      <c r="AT566" s="77"/>
      <c r="AU566" s="77"/>
      <c r="AV566" s="77"/>
      <c r="AW566" s="77"/>
      <c r="AX566" s="77"/>
      <c r="AY566" s="77"/>
    </row>
    <row r="567" spans="12:51" ht="12.75" customHeight="1"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  <c r="AC567" s="77"/>
      <c r="AD567" s="77"/>
      <c r="AE567" s="77"/>
      <c r="AF567" s="77"/>
      <c r="AG567" s="77"/>
      <c r="AH567" s="77"/>
      <c r="AI567" s="77"/>
      <c r="AJ567" s="77"/>
      <c r="AK567" s="77"/>
      <c r="AL567" s="77"/>
      <c r="AM567" s="77"/>
      <c r="AN567" s="77"/>
      <c r="AO567" s="77"/>
      <c r="AP567" s="77"/>
      <c r="AQ567" s="77"/>
      <c r="AR567" s="77"/>
      <c r="AS567" s="77"/>
      <c r="AT567" s="77"/>
      <c r="AU567" s="77"/>
      <c r="AV567" s="77"/>
      <c r="AW567" s="77"/>
      <c r="AX567" s="77"/>
      <c r="AY567" s="77"/>
    </row>
    <row r="568" spans="12:51" ht="12.75" customHeight="1"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  <c r="AC568" s="77"/>
      <c r="AD568" s="77"/>
      <c r="AE568" s="77"/>
      <c r="AF568" s="77"/>
      <c r="AG568" s="77"/>
      <c r="AH568" s="77"/>
      <c r="AI568" s="77"/>
      <c r="AJ568" s="77"/>
      <c r="AK568" s="77"/>
      <c r="AL568" s="77"/>
      <c r="AM568" s="77"/>
      <c r="AN568" s="77"/>
      <c r="AO568" s="77"/>
      <c r="AP568" s="77"/>
      <c r="AQ568" s="77"/>
      <c r="AR568" s="77"/>
      <c r="AS568" s="77"/>
      <c r="AT568" s="77"/>
      <c r="AU568" s="77"/>
      <c r="AV568" s="77"/>
      <c r="AW568" s="77"/>
      <c r="AX568" s="77"/>
      <c r="AY568" s="77"/>
    </row>
    <row r="569" spans="12:51" ht="12.75" customHeight="1"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  <c r="AD569" s="77"/>
      <c r="AE569" s="77"/>
      <c r="AF569" s="77"/>
      <c r="AG569" s="77"/>
      <c r="AH569" s="77"/>
      <c r="AI569" s="77"/>
      <c r="AJ569" s="77"/>
      <c r="AK569" s="77"/>
      <c r="AL569" s="77"/>
      <c r="AM569" s="77"/>
      <c r="AN569" s="77"/>
      <c r="AO569" s="77"/>
      <c r="AP569" s="77"/>
      <c r="AQ569" s="77"/>
      <c r="AR569" s="77"/>
      <c r="AS569" s="77"/>
      <c r="AT569" s="77"/>
      <c r="AU569" s="77"/>
      <c r="AV569" s="77"/>
      <c r="AW569" s="77"/>
      <c r="AX569" s="77"/>
      <c r="AY569" s="77"/>
    </row>
    <row r="570" spans="12:51" ht="12.75" customHeight="1"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  <c r="AC570" s="77"/>
      <c r="AD570" s="77"/>
      <c r="AE570" s="77"/>
      <c r="AF570" s="77"/>
      <c r="AG570" s="77"/>
      <c r="AH570" s="77"/>
      <c r="AI570" s="77"/>
      <c r="AJ570" s="77"/>
      <c r="AK570" s="77"/>
      <c r="AL570" s="77"/>
      <c r="AM570" s="77"/>
      <c r="AN570" s="77"/>
      <c r="AO570" s="77"/>
      <c r="AP570" s="77"/>
      <c r="AQ570" s="77"/>
      <c r="AR570" s="77"/>
      <c r="AS570" s="77"/>
      <c r="AT570" s="77"/>
      <c r="AU570" s="77"/>
      <c r="AV570" s="77"/>
      <c r="AW570" s="77"/>
      <c r="AX570" s="77"/>
      <c r="AY570" s="77"/>
    </row>
    <row r="571" spans="12:51" ht="12.75" customHeight="1"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  <c r="AC571" s="77"/>
      <c r="AD571" s="77"/>
      <c r="AE571" s="77"/>
      <c r="AF571" s="77"/>
      <c r="AG571" s="77"/>
      <c r="AH571" s="77"/>
      <c r="AI571" s="77"/>
      <c r="AJ571" s="77"/>
      <c r="AK571" s="77"/>
      <c r="AL571" s="77"/>
      <c r="AM571" s="77"/>
      <c r="AN571" s="77"/>
      <c r="AO571" s="77"/>
      <c r="AP571" s="77"/>
      <c r="AQ571" s="77"/>
      <c r="AR571" s="77"/>
      <c r="AS571" s="77"/>
      <c r="AT571" s="77"/>
      <c r="AU571" s="77"/>
      <c r="AV571" s="77"/>
      <c r="AW571" s="77"/>
      <c r="AX571" s="77"/>
      <c r="AY571" s="77"/>
    </row>
    <row r="572" spans="12:51" ht="12.75" customHeight="1"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  <c r="AC572" s="77"/>
      <c r="AD572" s="77"/>
      <c r="AE572" s="77"/>
      <c r="AF572" s="77"/>
      <c r="AG572" s="77"/>
      <c r="AH572" s="77"/>
      <c r="AI572" s="77"/>
      <c r="AJ572" s="77"/>
      <c r="AK572" s="77"/>
      <c r="AL572" s="77"/>
      <c r="AM572" s="77"/>
      <c r="AN572" s="77"/>
      <c r="AO572" s="77"/>
      <c r="AP572" s="77"/>
      <c r="AQ572" s="77"/>
      <c r="AR572" s="77"/>
      <c r="AS572" s="77"/>
      <c r="AT572" s="77"/>
      <c r="AU572" s="77"/>
      <c r="AV572" s="77"/>
      <c r="AW572" s="77"/>
      <c r="AX572" s="77"/>
      <c r="AY572" s="77"/>
    </row>
    <row r="573" spans="12:51" ht="12.75" customHeight="1"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  <c r="AC573" s="77"/>
      <c r="AD573" s="77"/>
      <c r="AE573" s="77"/>
      <c r="AF573" s="77"/>
      <c r="AG573" s="77"/>
      <c r="AH573" s="77"/>
      <c r="AI573" s="77"/>
      <c r="AJ573" s="77"/>
      <c r="AK573" s="77"/>
      <c r="AL573" s="77"/>
      <c r="AM573" s="77"/>
      <c r="AN573" s="77"/>
      <c r="AO573" s="77"/>
      <c r="AP573" s="77"/>
      <c r="AQ573" s="77"/>
      <c r="AR573" s="77"/>
      <c r="AS573" s="77"/>
      <c r="AT573" s="77"/>
      <c r="AU573" s="77"/>
      <c r="AV573" s="77"/>
      <c r="AW573" s="77"/>
      <c r="AX573" s="77"/>
      <c r="AY573" s="77"/>
    </row>
    <row r="574" spans="12:51" ht="12.75" customHeight="1"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  <c r="AC574" s="77"/>
      <c r="AD574" s="77"/>
      <c r="AE574" s="77"/>
      <c r="AF574" s="77"/>
      <c r="AG574" s="77"/>
      <c r="AH574" s="77"/>
      <c r="AI574" s="77"/>
      <c r="AJ574" s="77"/>
      <c r="AK574" s="77"/>
      <c r="AL574" s="77"/>
      <c r="AM574" s="77"/>
      <c r="AN574" s="77"/>
      <c r="AO574" s="77"/>
      <c r="AP574" s="77"/>
      <c r="AQ574" s="77"/>
      <c r="AR574" s="77"/>
      <c r="AS574" s="77"/>
      <c r="AT574" s="77"/>
      <c r="AU574" s="77"/>
      <c r="AV574" s="77"/>
      <c r="AW574" s="77"/>
      <c r="AX574" s="77"/>
      <c r="AY574" s="77"/>
    </row>
    <row r="575" spans="12:51" ht="12.75" customHeight="1"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  <c r="AC575" s="77"/>
      <c r="AD575" s="77"/>
      <c r="AE575" s="77"/>
      <c r="AF575" s="77"/>
      <c r="AG575" s="77"/>
      <c r="AH575" s="77"/>
      <c r="AI575" s="77"/>
      <c r="AJ575" s="77"/>
      <c r="AK575" s="77"/>
      <c r="AL575" s="77"/>
      <c r="AM575" s="77"/>
      <c r="AN575" s="77"/>
      <c r="AO575" s="77"/>
      <c r="AP575" s="77"/>
      <c r="AQ575" s="77"/>
      <c r="AR575" s="77"/>
      <c r="AS575" s="77"/>
      <c r="AT575" s="77"/>
      <c r="AU575" s="77"/>
      <c r="AV575" s="77"/>
      <c r="AW575" s="77"/>
      <c r="AX575" s="77"/>
      <c r="AY575" s="77"/>
    </row>
    <row r="576" spans="12:51" ht="12.75" customHeight="1"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  <c r="AC576" s="77"/>
      <c r="AD576" s="77"/>
      <c r="AE576" s="77"/>
      <c r="AF576" s="77"/>
      <c r="AG576" s="77"/>
      <c r="AH576" s="77"/>
      <c r="AI576" s="77"/>
      <c r="AJ576" s="77"/>
      <c r="AK576" s="77"/>
      <c r="AL576" s="77"/>
      <c r="AM576" s="77"/>
      <c r="AN576" s="77"/>
      <c r="AO576" s="77"/>
      <c r="AP576" s="77"/>
      <c r="AQ576" s="77"/>
      <c r="AR576" s="77"/>
      <c r="AS576" s="77"/>
      <c r="AT576" s="77"/>
      <c r="AU576" s="77"/>
      <c r="AV576" s="77"/>
      <c r="AW576" s="77"/>
      <c r="AX576" s="77"/>
      <c r="AY576" s="77"/>
    </row>
    <row r="577" spans="12:51" ht="12.75" customHeight="1"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  <c r="AC577" s="77"/>
      <c r="AD577" s="77"/>
      <c r="AE577" s="77"/>
      <c r="AF577" s="77"/>
      <c r="AG577" s="77"/>
      <c r="AH577" s="77"/>
      <c r="AI577" s="77"/>
      <c r="AJ577" s="77"/>
      <c r="AK577" s="77"/>
      <c r="AL577" s="77"/>
      <c r="AM577" s="77"/>
      <c r="AN577" s="77"/>
      <c r="AO577" s="77"/>
      <c r="AP577" s="77"/>
      <c r="AQ577" s="77"/>
      <c r="AR577" s="77"/>
      <c r="AS577" s="77"/>
      <c r="AT577" s="77"/>
      <c r="AU577" s="77"/>
      <c r="AV577" s="77"/>
      <c r="AW577" s="77"/>
      <c r="AX577" s="77"/>
      <c r="AY577" s="77"/>
    </row>
    <row r="578" spans="12:51" ht="12.75" customHeight="1"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  <c r="AC578" s="77"/>
      <c r="AD578" s="77"/>
      <c r="AE578" s="77"/>
      <c r="AF578" s="77"/>
      <c r="AG578" s="77"/>
      <c r="AH578" s="77"/>
      <c r="AI578" s="77"/>
      <c r="AJ578" s="77"/>
      <c r="AK578" s="77"/>
      <c r="AL578" s="77"/>
      <c r="AM578" s="77"/>
      <c r="AN578" s="77"/>
      <c r="AO578" s="77"/>
      <c r="AP578" s="77"/>
      <c r="AQ578" s="77"/>
      <c r="AR578" s="77"/>
      <c r="AS578" s="77"/>
      <c r="AT578" s="77"/>
      <c r="AU578" s="77"/>
      <c r="AV578" s="77"/>
      <c r="AW578" s="77"/>
      <c r="AX578" s="77"/>
      <c r="AY578" s="77"/>
    </row>
    <row r="579" spans="12:51" ht="12.75" customHeight="1"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  <c r="AC579" s="77"/>
      <c r="AD579" s="77"/>
      <c r="AE579" s="77"/>
      <c r="AF579" s="77"/>
      <c r="AG579" s="77"/>
      <c r="AH579" s="77"/>
      <c r="AI579" s="77"/>
      <c r="AJ579" s="77"/>
      <c r="AK579" s="77"/>
      <c r="AL579" s="77"/>
      <c r="AM579" s="77"/>
      <c r="AN579" s="77"/>
      <c r="AO579" s="77"/>
      <c r="AP579" s="77"/>
      <c r="AQ579" s="77"/>
      <c r="AR579" s="77"/>
      <c r="AS579" s="77"/>
      <c r="AT579" s="77"/>
      <c r="AU579" s="77"/>
      <c r="AV579" s="77"/>
      <c r="AW579" s="77"/>
      <c r="AX579" s="77"/>
      <c r="AY579" s="77"/>
    </row>
    <row r="580" spans="12:51" ht="12.75" customHeight="1"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  <c r="AC580" s="77"/>
      <c r="AD580" s="77"/>
      <c r="AE580" s="77"/>
      <c r="AF580" s="77"/>
      <c r="AG580" s="77"/>
      <c r="AH580" s="77"/>
      <c r="AI580" s="77"/>
      <c r="AJ580" s="77"/>
      <c r="AK580" s="77"/>
      <c r="AL580" s="77"/>
      <c r="AM580" s="77"/>
      <c r="AN580" s="77"/>
      <c r="AO580" s="77"/>
      <c r="AP580" s="77"/>
      <c r="AQ580" s="77"/>
      <c r="AR580" s="77"/>
      <c r="AS580" s="77"/>
      <c r="AT580" s="77"/>
      <c r="AU580" s="77"/>
      <c r="AV580" s="77"/>
      <c r="AW580" s="77"/>
      <c r="AX580" s="77"/>
      <c r="AY580" s="77"/>
    </row>
    <row r="581" spans="12:51" ht="12.75" customHeight="1"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  <c r="AC581" s="77"/>
      <c r="AD581" s="77"/>
      <c r="AE581" s="77"/>
      <c r="AF581" s="77"/>
      <c r="AG581" s="77"/>
      <c r="AH581" s="77"/>
      <c r="AI581" s="77"/>
      <c r="AJ581" s="77"/>
      <c r="AK581" s="77"/>
      <c r="AL581" s="77"/>
      <c r="AM581" s="77"/>
      <c r="AN581" s="77"/>
      <c r="AO581" s="77"/>
      <c r="AP581" s="77"/>
      <c r="AQ581" s="77"/>
      <c r="AR581" s="77"/>
      <c r="AS581" s="77"/>
      <c r="AT581" s="77"/>
      <c r="AU581" s="77"/>
      <c r="AV581" s="77"/>
      <c r="AW581" s="77"/>
      <c r="AX581" s="77"/>
      <c r="AY581" s="77"/>
    </row>
    <row r="582" spans="12:51" ht="12.75" customHeight="1"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  <c r="AC582" s="77"/>
      <c r="AD582" s="77"/>
      <c r="AE582" s="77"/>
      <c r="AF582" s="77"/>
      <c r="AG582" s="77"/>
      <c r="AH582" s="77"/>
      <c r="AI582" s="77"/>
      <c r="AJ582" s="77"/>
      <c r="AK582" s="77"/>
      <c r="AL582" s="77"/>
      <c r="AM582" s="77"/>
      <c r="AN582" s="77"/>
      <c r="AO582" s="77"/>
      <c r="AP582" s="77"/>
      <c r="AQ582" s="77"/>
      <c r="AR582" s="77"/>
      <c r="AS582" s="77"/>
      <c r="AT582" s="77"/>
      <c r="AU582" s="77"/>
      <c r="AV582" s="77"/>
      <c r="AW582" s="77"/>
      <c r="AX582" s="77"/>
      <c r="AY582" s="77"/>
    </row>
    <row r="583" spans="12:51" ht="12.75" customHeight="1"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  <c r="AC583" s="77"/>
      <c r="AD583" s="77"/>
      <c r="AE583" s="77"/>
      <c r="AF583" s="77"/>
      <c r="AG583" s="77"/>
      <c r="AH583" s="77"/>
      <c r="AI583" s="77"/>
      <c r="AJ583" s="77"/>
      <c r="AK583" s="77"/>
      <c r="AL583" s="77"/>
      <c r="AM583" s="77"/>
      <c r="AN583" s="77"/>
      <c r="AO583" s="77"/>
      <c r="AP583" s="77"/>
      <c r="AQ583" s="77"/>
      <c r="AR583" s="77"/>
      <c r="AS583" s="77"/>
      <c r="AT583" s="77"/>
      <c r="AU583" s="77"/>
      <c r="AV583" s="77"/>
      <c r="AW583" s="77"/>
      <c r="AX583" s="77"/>
      <c r="AY583" s="77"/>
    </row>
    <row r="584" spans="12:51" ht="12.75" customHeight="1"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  <c r="AC584" s="77"/>
      <c r="AD584" s="77"/>
      <c r="AE584" s="77"/>
      <c r="AF584" s="77"/>
      <c r="AG584" s="77"/>
      <c r="AH584" s="77"/>
      <c r="AI584" s="77"/>
      <c r="AJ584" s="77"/>
      <c r="AK584" s="77"/>
      <c r="AL584" s="77"/>
      <c r="AM584" s="77"/>
      <c r="AN584" s="77"/>
      <c r="AO584" s="77"/>
      <c r="AP584" s="77"/>
      <c r="AQ584" s="77"/>
      <c r="AR584" s="77"/>
      <c r="AS584" s="77"/>
      <c r="AT584" s="77"/>
      <c r="AU584" s="77"/>
      <c r="AV584" s="77"/>
      <c r="AW584" s="77"/>
      <c r="AX584" s="77"/>
      <c r="AY584" s="77"/>
    </row>
    <row r="585" spans="12:51" ht="12.75" customHeight="1"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  <c r="AC585" s="77"/>
      <c r="AD585" s="77"/>
      <c r="AE585" s="77"/>
      <c r="AF585" s="77"/>
      <c r="AG585" s="77"/>
      <c r="AH585" s="77"/>
      <c r="AI585" s="77"/>
      <c r="AJ585" s="77"/>
      <c r="AK585" s="77"/>
      <c r="AL585" s="77"/>
      <c r="AM585" s="77"/>
      <c r="AN585" s="77"/>
      <c r="AO585" s="77"/>
      <c r="AP585" s="77"/>
      <c r="AQ585" s="77"/>
      <c r="AR585" s="77"/>
      <c r="AS585" s="77"/>
      <c r="AT585" s="77"/>
      <c r="AU585" s="77"/>
      <c r="AV585" s="77"/>
      <c r="AW585" s="77"/>
      <c r="AX585" s="77"/>
      <c r="AY585" s="77"/>
    </row>
    <row r="586" spans="12:51" ht="12.75" customHeight="1"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  <c r="AC586" s="77"/>
      <c r="AD586" s="77"/>
      <c r="AE586" s="77"/>
      <c r="AF586" s="77"/>
      <c r="AG586" s="77"/>
      <c r="AH586" s="77"/>
      <c r="AI586" s="77"/>
      <c r="AJ586" s="77"/>
      <c r="AK586" s="77"/>
      <c r="AL586" s="77"/>
      <c r="AM586" s="77"/>
      <c r="AN586" s="77"/>
      <c r="AO586" s="77"/>
      <c r="AP586" s="77"/>
      <c r="AQ586" s="77"/>
      <c r="AR586" s="77"/>
      <c r="AS586" s="77"/>
      <c r="AT586" s="77"/>
      <c r="AU586" s="77"/>
      <c r="AV586" s="77"/>
      <c r="AW586" s="77"/>
      <c r="AX586" s="77"/>
      <c r="AY586" s="77"/>
    </row>
    <row r="587" spans="12:51" ht="12.75" customHeight="1"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  <c r="AC587" s="77"/>
      <c r="AD587" s="77"/>
      <c r="AE587" s="77"/>
      <c r="AF587" s="77"/>
      <c r="AG587" s="77"/>
      <c r="AH587" s="77"/>
      <c r="AI587" s="77"/>
      <c r="AJ587" s="77"/>
      <c r="AK587" s="77"/>
      <c r="AL587" s="77"/>
      <c r="AM587" s="77"/>
      <c r="AN587" s="77"/>
      <c r="AO587" s="77"/>
      <c r="AP587" s="77"/>
      <c r="AQ587" s="77"/>
      <c r="AR587" s="77"/>
      <c r="AS587" s="77"/>
      <c r="AT587" s="77"/>
      <c r="AU587" s="77"/>
      <c r="AV587" s="77"/>
      <c r="AW587" s="77"/>
      <c r="AX587" s="77"/>
      <c r="AY587" s="77"/>
    </row>
    <row r="588" spans="12:51" ht="12.75" customHeight="1"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  <c r="AC588" s="77"/>
      <c r="AD588" s="77"/>
      <c r="AE588" s="77"/>
      <c r="AF588" s="77"/>
      <c r="AG588" s="77"/>
      <c r="AH588" s="77"/>
      <c r="AI588" s="77"/>
      <c r="AJ588" s="77"/>
      <c r="AK588" s="77"/>
      <c r="AL588" s="77"/>
      <c r="AM588" s="77"/>
      <c r="AN588" s="77"/>
      <c r="AO588" s="77"/>
      <c r="AP588" s="77"/>
      <c r="AQ588" s="77"/>
      <c r="AR588" s="77"/>
      <c r="AS588" s="77"/>
      <c r="AT588" s="77"/>
      <c r="AU588" s="77"/>
      <c r="AV588" s="77"/>
      <c r="AW588" s="77"/>
      <c r="AX588" s="77"/>
      <c r="AY588" s="77"/>
    </row>
    <row r="589" spans="12:51" ht="12.75" customHeight="1"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  <c r="AC589" s="77"/>
      <c r="AD589" s="77"/>
      <c r="AE589" s="77"/>
      <c r="AF589" s="77"/>
      <c r="AG589" s="77"/>
      <c r="AH589" s="77"/>
      <c r="AI589" s="77"/>
      <c r="AJ589" s="77"/>
      <c r="AK589" s="77"/>
      <c r="AL589" s="77"/>
      <c r="AM589" s="77"/>
      <c r="AN589" s="77"/>
      <c r="AO589" s="77"/>
      <c r="AP589" s="77"/>
      <c r="AQ589" s="77"/>
      <c r="AR589" s="77"/>
      <c r="AS589" s="77"/>
      <c r="AT589" s="77"/>
      <c r="AU589" s="77"/>
      <c r="AV589" s="77"/>
      <c r="AW589" s="77"/>
      <c r="AX589" s="77"/>
      <c r="AY589" s="77"/>
    </row>
    <row r="590" spans="12:51" ht="12.75" customHeight="1"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  <c r="AC590" s="77"/>
      <c r="AD590" s="77"/>
      <c r="AE590" s="77"/>
      <c r="AF590" s="77"/>
      <c r="AG590" s="77"/>
      <c r="AH590" s="77"/>
      <c r="AI590" s="77"/>
      <c r="AJ590" s="77"/>
      <c r="AK590" s="77"/>
      <c r="AL590" s="77"/>
      <c r="AM590" s="77"/>
      <c r="AN590" s="77"/>
      <c r="AO590" s="77"/>
      <c r="AP590" s="77"/>
      <c r="AQ590" s="77"/>
      <c r="AR590" s="77"/>
      <c r="AS590" s="77"/>
      <c r="AT590" s="77"/>
      <c r="AU590" s="77"/>
      <c r="AV590" s="77"/>
      <c r="AW590" s="77"/>
      <c r="AX590" s="77"/>
      <c r="AY590" s="77"/>
    </row>
    <row r="591" spans="12:51" ht="12.75" customHeight="1"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  <c r="AC591" s="77"/>
      <c r="AD591" s="77"/>
      <c r="AE591" s="77"/>
      <c r="AF591" s="77"/>
      <c r="AG591" s="77"/>
      <c r="AH591" s="77"/>
      <c r="AI591" s="77"/>
      <c r="AJ591" s="77"/>
      <c r="AK591" s="77"/>
      <c r="AL591" s="77"/>
      <c r="AM591" s="77"/>
      <c r="AN591" s="77"/>
      <c r="AO591" s="77"/>
      <c r="AP591" s="77"/>
      <c r="AQ591" s="77"/>
      <c r="AR591" s="77"/>
      <c r="AS591" s="77"/>
      <c r="AT591" s="77"/>
      <c r="AU591" s="77"/>
      <c r="AV591" s="77"/>
      <c r="AW591" s="77"/>
      <c r="AX591" s="77"/>
      <c r="AY591" s="77"/>
    </row>
    <row r="592" spans="12:51" ht="12.75" customHeight="1"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  <c r="AC592" s="77"/>
      <c r="AD592" s="77"/>
      <c r="AE592" s="77"/>
      <c r="AF592" s="77"/>
      <c r="AG592" s="77"/>
      <c r="AH592" s="77"/>
      <c r="AI592" s="77"/>
      <c r="AJ592" s="77"/>
      <c r="AK592" s="77"/>
      <c r="AL592" s="77"/>
      <c r="AM592" s="77"/>
      <c r="AN592" s="77"/>
      <c r="AO592" s="77"/>
      <c r="AP592" s="77"/>
      <c r="AQ592" s="77"/>
      <c r="AR592" s="77"/>
      <c r="AS592" s="77"/>
      <c r="AT592" s="77"/>
      <c r="AU592" s="77"/>
      <c r="AV592" s="77"/>
      <c r="AW592" s="77"/>
      <c r="AX592" s="77"/>
      <c r="AY592" s="77"/>
    </row>
    <row r="593" spans="12:51" ht="12.75" customHeight="1"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  <c r="AC593" s="77"/>
      <c r="AD593" s="77"/>
      <c r="AE593" s="77"/>
      <c r="AF593" s="77"/>
      <c r="AG593" s="77"/>
      <c r="AH593" s="77"/>
      <c r="AI593" s="77"/>
      <c r="AJ593" s="77"/>
      <c r="AK593" s="77"/>
      <c r="AL593" s="77"/>
      <c r="AM593" s="77"/>
      <c r="AN593" s="77"/>
      <c r="AO593" s="77"/>
      <c r="AP593" s="77"/>
      <c r="AQ593" s="77"/>
      <c r="AR593" s="77"/>
      <c r="AS593" s="77"/>
      <c r="AT593" s="77"/>
      <c r="AU593" s="77"/>
      <c r="AV593" s="77"/>
      <c r="AW593" s="77"/>
      <c r="AX593" s="77"/>
      <c r="AY593" s="77"/>
    </row>
    <row r="594" spans="12:51" ht="12.75" customHeight="1"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  <c r="AC594" s="77"/>
      <c r="AD594" s="77"/>
      <c r="AE594" s="77"/>
      <c r="AF594" s="77"/>
      <c r="AG594" s="77"/>
      <c r="AH594" s="77"/>
      <c r="AI594" s="77"/>
      <c r="AJ594" s="77"/>
      <c r="AK594" s="77"/>
      <c r="AL594" s="77"/>
      <c r="AM594" s="77"/>
      <c r="AN594" s="77"/>
      <c r="AO594" s="77"/>
      <c r="AP594" s="77"/>
      <c r="AQ594" s="77"/>
      <c r="AR594" s="77"/>
      <c r="AS594" s="77"/>
      <c r="AT594" s="77"/>
      <c r="AU594" s="77"/>
      <c r="AV594" s="77"/>
      <c r="AW594" s="77"/>
      <c r="AX594" s="77"/>
      <c r="AY594" s="77"/>
    </row>
    <row r="595" spans="12:51" ht="12.75" customHeight="1"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  <c r="AC595" s="77"/>
      <c r="AD595" s="77"/>
      <c r="AE595" s="77"/>
      <c r="AF595" s="77"/>
      <c r="AG595" s="77"/>
      <c r="AH595" s="77"/>
      <c r="AI595" s="77"/>
      <c r="AJ595" s="77"/>
      <c r="AK595" s="77"/>
      <c r="AL595" s="77"/>
      <c r="AM595" s="77"/>
      <c r="AN595" s="77"/>
      <c r="AO595" s="77"/>
      <c r="AP595" s="77"/>
      <c r="AQ595" s="77"/>
      <c r="AR595" s="77"/>
      <c r="AS595" s="77"/>
      <c r="AT595" s="77"/>
      <c r="AU595" s="77"/>
      <c r="AV595" s="77"/>
      <c r="AW595" s="77"/>
      <c r="AX595" s="77"/>
      <c r="AY595" s="77"/>
    </row>
    <row r="596" spans="12:51" ht="12.75" customHeight="1"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  <c r="AC596" s="77"/>
      <c r="AD596" s="77"/>
      <c r="AE596" s="77"/>
      <c r="AF596" s="77"/>
      <c r="AG596" s="77"/>
      <c r="AH596" s="77"/>
      <c r="AI596" s="77"/>
      <c r="AJ596" s="77"/>
      <c r="AK596" s="77"/>
      <c r="AL596" s="77"/>
      <c r="AM596" s="77"/>
      <c r="AN596" s="77"/>
      <c r="AO596" s="77"/>
      <c r="AP596" s="77"/>
      <c r="AQ596" s="77"/>
      <c r="AR596" s="77"/>
      <c r="AS596" s="77"/>
      <c r="AT596" s="77"/>
      <c r="AU596" s="77"/>
      <c r="AV596" s="77"/>
      <c r="AW596" s="77"/>
      <c r="AX596" s="77"/>
      <c r="AY596" s="77"/>
    </row>
    <row r="597" spans="12:51" ht="12.75" customHeight="1"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  <c r="AC597" s="77"/>
      <c r="AD597" s="77"/>
      <c r="AE597" s="77"/>
      <c r="AF597" s="77"/>
      <c r="AG597" s="77"/>
      <c r="AH597" s="77"/>
      <c r="AI597" s="77"/>
      <c r="AJ597" s="77"/>
      <c r="AK597" s="77"/>
      <c r="AL597" s="77"/>
      <c r="AM597" s="77"/>
      <c r="AN597" s="77"/>
      <c r="AO597" s="77"/>
      <c r="AP597" s="77"/>
      <c r="AQ597" s="77"/>
      <c r="AR597" s="77"/>
      <c r="AS597" s="77"/>
      <c r="AT597" s="77"/>
      <c r="AU597" s="77"/>
      <c r="AV597" s="77"/>
      <c r="AW597" s="77"/>
      <c r="AX597" s="77"/>
      <c r="AY597" s="77"/>
    </row>
    <row r="598" spans="12:51" ht="12.75" customHeight="1"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  <c r="AC598" s="77"/>
      <c r="AD598" s="77"/>
      <c r="AE598" s="77"/>
      <c r="AF598" s="77"/>
      <c r="AG598" s="77"/>
      <c r="AH598" s="77"/>
      <c r="AI598" s="77"/>
      <c r="AJ598" s="77"/>
      <c r="AK598" s="77"/>
      <c r="AL598" s="77"/>
      <c r="AM598" s="77"/>
      <c r="AN598" s="77"/>
      <c r="AO598" s="77"/>
      <c r="AP598" s="77"/>
      <c r="AQ598" s="77"/>
      <c r="AR598" s="77"/>
      <c r="AS598" s="77"/>
      <c r="AT598" s="77"/>
      <c r="AU598" s="77"/>
      <c r="AV598" s="77"/>
      <c r="AW598" s="77"/>
      <c r="AX598" s="77"/>
      <c r="AY598" s="77"/>
    </row>
    <row r="599" spans="12:51" ht="12.75" customHeight="1"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  <c r="AC599" s="77"/>
      <c r="AD599" s="77"/>
      <c r="AE599" s="77"/>
      <c r="AF599" s="77"/>
      <c r="AG599" s="77"/>
      <c r="AH599" s="77"/>
      <c r="AI599" s="77"/>
      <c r="AJ599" s="77"/>
      <c r="AK599" s="77"/>
      <c r="AL599" s="77"/>
      <c r="AM599" s="77"/>
      <c r="AN599" s="77"/>
      <c r="AO599" s="77"/>
      <c r="AP599" s="77"/>
      <c r="AQ599" s="77"/>
      <c r="AR599" s="77"/>
      <c r="AS599" s="77"/>
      <c r="AT599" s="77"/>
      <c r="AU599" s="77"/>
      <c r="AV599" s="77"/>
      <c r="AW599" s="77"/>
      <c r="AX599" s="77"/>
      <c r="AY599" s="77"/>
    </row>
    <row r="600" spans="12:51" ht="12.75" customHeight="1"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  <c r="AC600" s="77"/>
      <c r="AD600" s="77"/>
      <c r="AE600" s="77"/>
      <c r="AF600" s="77"/>
      <c r="AG600" s="77"/>
      <c r="AH600" s="77"/>
      <c r="AI600" s="77"/>
      <c r="AJ600" s="77"/>
      <c r="AK600" s="77"/>
      <c r="AL600" s="77"/>
      <c r="AM600" s="77"/>
      <c r="AN600" s="77"/>
      <c r="AO600" s="77"/>
      <c r="AP600" s="77"/>
      <c r="AQ600" s="77"/>
      <c r="AR600" s="77"/>
      <c r="AS600" s="77"/>
      <c r="AT600" s="77"/>
      <c r="AU600" s="77"/>
      <c r="AV600" s="77"/>
      <c r="AW600" s="77"/>
      <c r="AX600" s="77"/>
      <c r="AY600" s="77"/>
    </row>
    <row r="601" spans="12:51" ht="12.75" customHeight="1"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  <c r="AC601" s="77"/>
      <c r="AD601" s="77"/>
      <c r="AE601" s="77"/>
      <c r="AF601" s="77"/>
      <c r="AG601" s="77"/>
      <c r="AH601" s="77"/>
      <c r="AI601" s="77"/>
      <c r="AJ601" s="77"/>
      <c r="AK601" s="77"/>
      <c r="AL601" s="77"/>
      <c r="AM601" s="77"/>
      <c r="AN601" s="77"/>
      <c r="AO601" s="77"/>
      <c r="AP601" s="77"/>
      <c r="AQ601" s="77"/>
      <c r="AR601" s="77"/>
      <c r="AS601" s="77"/>
      <c r="AT601" s="77"/>
      <c r="AU601" s="77"/>
      <c r="AV601" s="77"/>
      <c r="AW601" s="77"/>
      <c r="AX601" s="77"/>
      <c r="AY601" s="77"/>
    </row>
    <row r="602" spans="12:51" ht="12.75" customHeight="1"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  <c r="AC602" s="77"/>
      <c r="AD602" s="77"/>
      <c r="AE602" s="77"/>
      <c r="AF602" s="77"/>
      <c r="AG602" s="77"/>
      <c r="AH602" s="77"/>
      <c r="AI602" s="77"/>
      <c r="AJ602" s="77"/>
      <c r="AK602" s="77"/>
      <c r="AL602" s="77"/>
      <c r="AM602" s="77"/>
      <c r="AN602" s="77"/>
      <c r="AO602" s="77"/>
      <c r="AP602" s="77"/>
      <c r="AQ602" s="77"/>
      <c r="AR602" s="77"/>
      <c r="AS602" s="77"/>
      <c r="AT602" s="77"/>
      <c r="AU602" s="77"/>
      <c r="AV602" s="77"/>
      <c r="AW602" s="77"/>
      <c r="AX602" s="77"/>
      <c r="AY602" s="77"/>
    </row>
    <row r="603" spans="12:51" ht="12.75" customHeight="1"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  <c r="AC603" s="77"/>
      <c r="AD603" s="77"/>
      <c r="AE603" s="77"/>
      <c r="AF603" s="77"/>
      <c r="AG603" s="77"/>
      <c r="AH603" s="77"/>
      <c r="AI603" s="77"/>
      <c r="AJ603" s="77"/>
      <c r="AK603" s="77"/>
      <c r="AL603" s="77"/>
      <c r="AM603" s="77"/>
      <c r="AN603" s="77"/>
      <c r="AO603" s="77"/>
      <c r="AP603" s="77"/>
      <c r="AQ603" s="77"/>
      <c r="AR603" s="77"/>
      <c r="AS603" s="77"/>
      <c r="AT603" s="77"/>
      <c r="AU603" s="77"/>
      <c r="AV603" s="77"/>
      <c r="AW603" s="77"/>
      <c r="AX603" s="77"/>
      <c r="AY603" s="77"/>
    </row>
    <row r="604" spans="12:51" ht="12.75" customHeight="1"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  <c r="AC604" s="77"/>
      <c r="AD604" s="77"/>
      <c r="AE604" s="77"/>
      <c r="AF604" s="77"/>
      <c r="AG604" s="77"/>
      <c r="AH604" s="77"/>
      <c r="AI604" s="77"/>
      <c r="AJ604" s="77"/>
      <c r="AK604" s="77"/>
      <c r="AL604" s="77"/>
      <c r="AM604" s="77"/>
      <c r="AN604" s="77"/>
      <c r="AO604" s="77"/>
      <c r="AP604" s="77"/>
      <c r="AQ604" s="77"/>
      <c r="AR604" s="77"/>
      <c r="AS604" s="77"/>
      <c r="AT604" s="77"/>
      <c r="AU604" s="77"/>
      <c r="AV604" s="77"/>
      <c r="AW604" s="77"/>
      <c r="AX604" s="77"/>
      <c r="AY604" s="77"/>
    </row>
    <row r="605" spans="12:51" ht="12.75" customHeight="1"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  <c r="AC605" s="77"/>
      <c r="AD605" s="77"/>
      <c r="AE605" s="77"/>
      <c r="AF605" s="77"/>
      <c r="AG605" s="77"/>
      <c r="AH605" s="77"/>
      <c r="AI605" s="77"/>
      <c r="AJ605" s="77"/>
      <c r="AK605" s="77"/>
      <c r="AL605" s="77"/>
      <c r="AM605" s="77"/>
      <c r="AN605" s="77"/>
      <c r="AO605" s="77"/>
      <c r="AP605" s="77"/>
      <c r="AQ605" s="77"/>
      <c r="AR605" s="77"/>
      <c r="AS605" s="77"/>
      <c r="AT605" s="77"/>
      <c r="AU605" s="77"/>
      <c r="AV605" s="77"/>
      <c r="AW605" s="77"/>
      <c r="AX605" s="77"/>
      <c r="AY605" s="77"/>
    </row>
    <row r="606" spans="12:51" ht="12.75" customHeight="1"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  <c r="AC606" s="77"/>
      <c r="AD606" s="77"/>
      <c r="AE606" s="77"/>
      <c r="AF606" s="77"/>
      <c r="AG606" s="77"/>
      <c r="AH606" s="77"/>
      <c r="AI606" s="77"/>
      <c r="AJ606" s="77"/>
      <c r="AK606" s="77"/>
      <c r="AL606" s="77"/>
      <c r="AM606" s="77"/>
      <c r="AN606" s="77"/>
      <c r="AO606" s="77"/>
      <c r="AP606" s="77"/>
      <c r="AQ606" s="77"/>
      <c r="AR606" s="77"/>
      <c r="AS606" s="77"/>
      <c r="AT606" s="77"/>
      <c r="AU606" s="77"/>
      <c r="AV606" s="77"/>
      <c r="AW606" s="77"/>
      <c r="AX606" s="77"/>
      <c r="AY606" s="77"/>
    </row>
    <row r="607" spans="12:51" ht="12.75" customHeight="1"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  <c r="AC607" s="77"/>
      <c r="AD607" s="77"/>
      <c r="AE607" s="77"/>
      <c r="AF607" s="77"/>
      <c r="AG607" s="77"/>
      <c r="AH607" s="77"/>
      <c r="AI607" s="77"/>
      <c r="AJ607" s="77"/>
      <c r="AK607" s="77"/>
      <c r="AL607" s="77"/>
      <c r="AM607" s="77"/>
      <c r="AN607" s="77"/>
      <c r="AO607" s="77"/>
      <c r="AP607" s="77"/>
      <c r="AQ607" s="77"/>
      <c r="AR607" s="77"/>
      <c r="AS607" s="77"/>
      <c r="AT607" s="77"/>
      <c r="AU607" s="77"/>
      <c r="AV607" s="77"/>
      <c r="AW607" s="77"/>
      <c r="AX607" s="77"/>
      <c r="AY607" s="77"/>
    </row>
    <row r="608" spans="12:51" ht="12.75" customHeight="1"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  <c r="AC608" s="77"/>
      <c r="AD608" s="77"/>
      <c r="AE608" s="77"/>
      <c r="AF608" s="77"/>
      <c r="AG608" s="77"/>
      <c r="AH608" s="77"/>
      <c r="AI608" s="77"/>
      <c r="AJ608" s="77"/>
      <c r="AK608" s="77"/>
      <c r="AL608" s="77"/>
      <c r="AM608" s="77"/>
      <c r="AN608" s="77"/>
      <c r="AO608" s="77"/>
      <c r="AP608" s="77"/>
      <c r="AQ608" s="77"/>
      <c r="AR608" s="77"/>
      <c r="AS608" s="77"/>
      <c r="AT608" s="77"/>
      <c r="AU608" s="77"/>
      <c r="AV608" s="77"/>
      <c r="AW608" s="77"/>
      <c r="AX608" s="77"/>
      <c r="AY608" s="77"/>
    </row>
    <row r="609" spans="12:51" ht="12.75" customHeight="1"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  <c r="AC609" s="77"/>
      <c r="AD609" s="77"/>
      <c r="AE609" s="77"/>
      <c r="AF609" s="77"/>
      <c r="AG609" s="77"/>
      <c r="AH609" s="77"/>
      <c r="AI609" s="77"/>
      <c r="AJ609" s="77"/>
      <c r="AK609" s="77"/>
      <c r="AL609" s="77"/>
      <c r="AM609" s="77"/>
      <c r="AN609" s="77"/>
      <c r="AO609" s="77"/>
      <c r="AP609" s="77"/>
      <c r="AQ609" s="77"/>
      <c r="AR609" s="77"/>
      <c r="AS609" s="77"/>
      <c r="AT609" s="77"/>
      <c r="AU609" s="77"/>
      <c r="AV609" s="77"/>
      <c r="AW609" s="77"/>
      <c r="AX609" s="77"/>
      <c r="AY609" s="77"/>
    </row>
    <row r="610" spans="12:51" ht="12.75" customHeight="1"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  <c r="AC610" s="77"/>
      <c r="AD610" s="77"/>
      <c r="AE610" s="77"/>
      <c r="AF610" s="77"/>
      <c r="AG610" s="77"/>
      <c r="AH610" s="77"/>
      <c r="AI610" s="77"/>
      <c r="AJ610" s="77"/>
      <c r="AK610" s="77"/>
      <c r="AL610" s="77"/>
      <c r="AM610" s="77"/>
      <c r="AN610" s="77"/>
      <c r="AO610" s="77"/>
      <c r="AP610" s="77"/>
      <c r="AQ610" s="77"/>
      <c r="AR610" s="77"/>
      <c r="AS610" s="77"/>
      <c r="AT610" s="77"/>
      <c r="AU610" s="77"/>
      <c r="AV610" s="77"/>
      <c r="AW610" s="77"/>
      <c r="AX610" s="77"/>
      <c r="AY610" s="77"/>
    </row>
    <row r="611" spans="12:51" ht="12.75" customHeight="1"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  <c r="AC611" s="77"/>
      <c r="AD611" s="77"/>
      <c r="AE611" s="77"/>
      <c r="AF611" s="77"/>
      <c r="AG611" s="77"/>
      <c r="AH611" s="77"/>
      <c r="AI611" s="77"/>
      <c r="AJ611" s="77"/>
      <c r="AK611" s="77"/>
      <c r="AL611" s="77"/>
      <c r="AM611" s="77"/>
      <c r="AN611" s="77"/>
      <c r="AO611" s="77"/>
      <c r="AP611" s="77"/>
      <c r="AQ611" s="77"/>
      <c r="AR611" s="77"/>
      <c r="AS611" s="77"/>
      <c r="AT611" s="77"/>
      <c r="AU611" s="77"/>
      <c r="AV611" s="77"/>
      <c r="AW611" s="77"/>
      <c r="AX611" s="77"/>
      <c r="AY611" s="77"/>
    </row>
    <row r="612" spans="12:51" ht="12.75" customHeight="1"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  <c r="AC612" s="77"/>
      <c r="AD612" s="77"/>
      <c r="AE612" s="77"/>
      <c r="AF612" s="77"/>
      <c r="AG612" s="77"/>
      <c r="AH612" s="77"/>
      <c r="AI612" s="77"/>
      <c r="AJ612" s="77"/>
      <c r="AK612" s="77"/>
      <c r="AL612" s="77"/>
      <c r="AM612" s="77"/>
      <c r="AN612" s="77"/>
      <c r="AO612" s="77"/>
      <c r="AP612" s="77"/>
      <c r="AQ612" s="77"/>
      <c r="AR612" s="77"/>
      <c r="AS612" s="77"/>
      <c r="AT612" s="77"/>
      <c r="AU612" s="77"/>
      <c r="AV612" s="77"/>
      <c r="AW612" s="77"/>
      <c r="AX612" s="77"/>
      <c r="AY612" s="77"/>
    </row>
    <row r="613" spans="12:51" ht="12.75" customHeight="1"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  <c r="AC613" s="77"/>
      <c r="AD613" s="77"/>
      <c r="AE613" s="77"/>
      <c r="AF613" s="77"/>
      <c r="AG613" s="77"/>
      <c r="AH613" s="77"/>
      <c r="AI613" s="77"/>
      <c r="AJ613" s="77"/>
      <c r="AK613" s="77"/>
      <c r="AL613" s="77"/>
      <c r="AM613" s="77"/>
      <c r="AN613" s="77"/>
      <c r="AO613" s="77"/>
      <c r="AP613" s="77"/>
      <c r="AQ613" s="77"/>
      <c r="AR613" s="77"/>
      <c r="AS613" s="77"/>
      <c r="AT613" s="77"/>
      <c r="AU613" s="77"/>
      <c r="AV613" s="77"/>
      <c r="AW613" s="77"/>
      <c r="AX613" s="77"/>
      <c r="AY613" s="77"/>
    </row>
    <row r="614" spans="12:51" ht="12.75" customHeight="1"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  <c r="AC614" s="77"/>
      <c r="AD614" s="77"/>
      <c r="AE614" s="77"/>
      <c r="AF614" s="77"/>
      <c r="AG614" s="77"/>
      <c r="AH614" s="77"/>
      <c r="AI614" s="77"/>
      <c r="AJ614" s="77"/>
      <c r="AK614" s="77"/>
      <c r="AL614" s="77"/>
      <c r="AM614" s="77"/>
      <c r="AN614" s="77"/>
      <c r="AO614" s="77"/>
      <c r="AP614" s="77"/>
      <c r="AQ614" s="77"/>
      <c r="AR614" s="77"/>
      <c r="AS614" s="77"/>
      <c r="AT614" s="77"/>
      <c r="AU614" s="77"/>
      <c r="AV614" s="77"/>
      <c r="AW614" s="77"/>
      <c r="AX614" s="77"/>
      <c r="AY614" s="77"/>
    </row>
    <row r="615" spans="12:51" ht="12.75" customHeight="1"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  <c r="AC615" s="77"/>
      <c r="AD615" s="77"/>
      <c r="AE615" s="77"/>
      <c r="AF615" s="77"/>
      <c r="AG615" s="77"/>
      <c r="AH615" s="77"/>
      <c r="AI615" s="77"/>
      <c r="AJ615" s="77"/>
      <c r="AK615" s="77"/>
      <c r="AL615" s="77"/>
      <c r="AM615" s="77"/>
      <c r="AN615" s="77"/>
      <c r="AO615" s="77"/>
      <c r="AP615" s="77"/>
      <c r="AQ615" s="77"/>
      <c r="AR615" s="77"/>
      <c r="AS615" s="77"/>
      <c r="AT615" s="77"/>
      <c r="AU615" s="77"/>
      <c r="AV615" s="77"/>
      <c r="AW615" s="77"/>
      <c r="AX615" s="77"/>
      <c r="AY615" s="77"/>
    </row>
    <row r="616" spans="12:51" ht="12.75" customHeight="1"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  <c r="AC616" s="77"/>
      <c r="AD616" s="77"/>
      <c r="AE616" s="77"/>
      <c r="AF616" s="77"/>
      <c r="AG616" s="77"/>
      <c r="AH616" s="77"/>
      <c r="AI616" s="77"/>
      <c r="AJ616" s="77"/>
      <c r="AK616" s="77"/>
      <c r="AL616" s="77"/>
      <c r="AM616" s="77"/>
      <c r="AN616" s="77"/>
      <c r="AO616" s="77"/>
      <c r="AP616" s="77"/>
      <c r="AQ616" s="77"/>
      <c r="AR616" s="77"/>
      <c r="AS616" s="77"/>
      <c r="AT616" s="77"/>
      <c r="AU616" s="77"/>
      <c r="AV616" s="77"/>
      <c r="AW616" s="77"/>
      <c r="AX616" s="77"/>
      <c r="AY616" s="77"/>
    </row>
    <row r="617" spans="12:51" ht="12.75" customHeight="1"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  <c r="AC617" s="77"/>
      <c r="AD617" s="77"/>
      <c r="AE617" s="77"/>
      <c r="AF617" s="77"/>
      <c r="AG617" s="77"/>
      <c r="AH617" s="77"/>
      <c r="AI617" s="77"/>
      <c r="AJ617" s="77"/>
      <c r="AK617" s="77"/>
      <c r="AL617" s="77"/>
      <c r="AM617" s="77"/>
      <c r="AN617" s="77"/>
      <c r="AO617" s="77"/>
      <c r="AP617" s="77"/>
      <c r="AQ617" s="77"/>
      <c r="AR617" s="77"/>
      <c r="AS617" s="77"/>
      <c r="AT617" s="77"/>
      <c r="AU617" s="77"/>
      <c r="AV617" s="77"/>
      <c r="AW617" s="77"/>
      <c r="AX617" s="77"/>
      <c r="AY617" s="77"/>
    </row>
    <row r="618" spans="12:51" ht="12.75" customHeight="1"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  <c r="AC618" s="77"/>
      <c r="AD618" s="77"/>
      <c r="AE618" s="77"/>
      <c r="AF618" s="77"/>
      <c r="AG618" s="77"/>
      <c r="AH618" s="77"/>
      <c r="AI618" s="77"/>
      <c r="AJ618" s="77"/>
      <c r="AK618" s="77"/>
      <c r="AL618" s="77"/>
      <c r="AM618" s="77"/>
      <c r="AN618" s="77"/>
      <c r="AO618" s="77"/>
      <c r="AP618" s="77"/>
      <c r="AQ618" s="77"/>
      <c r="AR618" s="77"/>
      <c r="AS618" s="77"/>
      <c r="AT618" s="77"/>
      <c r="AU618" s="77"/>
      <c r="AV618" s="77"/>
      <c r="AW618" s="77"/>
      <c r="AX618" s="77"/>
      <c r="AY618" s="77"/>
    </row>
    <row r="619" spans="12:51" ht="12.75" customHeight="1"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  <c r="AC619" s="77"/>
      <c r="AD619" s="77"/>
      <c r="AE619" s="77"/>
      <c r="AF619" s="77"/>
      <c r="AG619" s="77"/>
      <c r="AH619" s="77"/>
      <c r="AI619" s="77"/>
      <c r="AJ619" s="77"/>
      <c r="AK619" s="77"/>
      <c r="AL619" s="77"/>
      <c r="AM619" s="77"/>
      <c r="AN619" s="77"/>
      <c r="AO619" s="77"/>
      <c r="AP619" s="77"/>
      <c r="AQ619" s="77"/>
      <c r="AR619" s="77"/>
      <c r="AS619" s="77"/>
      <c r="AT619" s="77"/>
      <c r="AU619" s="77"/>
      <c r="AV619" s="77"/>
      <c r="AW619" s="77"/>
      <c r="AX619" s="77"/>
      <c r="AY619" s="77"/>
    </row>
    <row r="620" spans="12:51" ht="12.75" customHeight="1"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  <c r="AC620" s="77"/>
      <c r="AD620" s="77"/>
      <c r="AE620" s="77"/>
      <c r="AF620" s="77"/>
      <c r="AG620" s="77"/>
      <c r="AH620" s="77"/>
      <c r="AI620" s="77"/>
      <c r="AJ620" s="77"/>
      <c r="AK620" s="77"/>
      <c r="AL620" s="77"/>
      <c r="AM620" s="77"/>
      <c r="AN620" s="77"/>
      <c r="AO620" s="77"/>
      <c r="AP620" s="77"/>
      <c r="AQ620" s="77"/>
      <c r="AR620" s="77"/>
      <c r="AS620" s="77"/>
      <c r="AT620" s="77"/>
      <c r="AU620" s="77"/>
      <c r="AV620" s="77"/>
      <c r="AW620" s="77"/>
      <c r="AX620" s="77"/>
      <c r="AY620" s="77"/>
    </row>
    <row r="621" spans="12:51" ht="12.75" customHeight="1"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  <c r="AC621" s="77"/>
      <c r="AD621" s="77"/>
      <c r="AE621" s="77"/>
      <c r="AF621" s="77"/>
      <c r="AG621" s="77"/>
      <c r="AH621" s="77"/>
      <c r="AI621" s="77"/>
      <c r="AJ621" s="77"/>
      <c r="AK621" s="77"/>
      <c r="AL621" s="77"/>
      <c r="AM621" s="77"/>
      <c r="AN621" s="77"/>
      <c r="AO621" s="77"/>
      <c r="AP621" s="77"/>
      <c r="AQ621" s="77"/>
      <c r="AR621" s="77"/>
      <c r="AS621" s="77"/>
      <c r="AT621" s="77"/>
      <c r="AU621" s="77"/>
      <c r="AV621" s="77"/>
      <c r="AW621" s="77"/>
      <c r="AX621" s="77"/>
      <c r="AY621" s="77"/>
    </row>
    <row r="622" spans="12:51" ht="12.75" customHeight="1"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  <c r="AC622" s="77"/>
      <c r="AD622" s="77"/>
      <c r="AE622" s="77"/>
      <c r="AF622" s="77"/>
      <c r="AG622" s="77"/>
      <c r="AH622" s="77"/>
      <c r="AI622" s="77"/>
      <c r="AJ622" s="77"/>
      <c r="AK622" s="77"/>
      <c r="AL622" s="77"/>
      <c r="AM622" s="77"/>
      <c r="AN622" s="77"/>
      <c r="AO622" s="77"/>
      <c r="AP622" s="77"/>
      <c r="AQ622" s="77"/>
      <c r="AR622" s="77"/>
      <c r="AS622" s="77"/>
      <c r="AT622" s="77"/>
      <c r="AU622" s="77"/>
      <c r="AV622" s="77"/>
      <c r="AW622" s="77"/>
      <c r="AX622" s="77"/>
      <c r="AY622" s="77"/>
    </row>
    <row r="623" spans="12:51" ht="12.75" customHeight="1"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  <c r="AC623" s="77"/>
      <c r="AD623" s="77"/>
      <c r="AE623" s="77"/>
      <c r="AF623" s="77"/>
      <c r="AG623" s="77"/>
      <c r="AH623" s="77"/>
      <c r="AI623" s="77"/>
      <c r="AJ623" s="77"/>
      <c r="AK623" s="77"/>
      <c r="AL623" s="77"/>
      <c r="AM623" s="77"/>
      <c r="AN623" s="77"/>
      <c r="AO623" s="77"/>
      <c r="AP623" s="77"/>
      <c r="AQ623" s="77"/>
      <c r="AR623" s="77"/>
      <c r="AS623" s="77"/>
      <c r="AT623" s="77"/>
      <c r="AU623" s="77"/>
      <c r="AV623" s="77"/>
      <c r="AW623" s="77"/>
      <c r="AX623" s="77"/>
      <c r="AY623" s="77"/>
    </row>
    <row r="624" spans="12:51" ht="12.75" customHeight="1"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  <c r="AC624" s="77"/>
      <c r="AD624" s="77"/>
      <c r="AE624" s="77"/>
      <c r="AF624" s="77"/>
      <c r="AG624" s="77"/>
      <c r="AH624" s="77"/>
      <c r="AI624" s="77"/>
      <c r="AJ624" s="77"/>
      <c r="AK624" s="77"/>
      <c r="AL624" s="77"/>
      <c r="AM624" s="77"/>
      <c r="AN624" s="77"/>
      <c r="AO624" s="77"/>
      <c r="AP624" s="77"/>
      <c r="AQ624" s="77"/>
      <c r="AR624" s="77"/>
      <c r="AS624" s="77"/>
      <c r="AT624" s="77"/>
      <c r="AU624" s="77"/>
      <c r="AV624" s="77"/>
      <c r="AW624" s="77"/>
      <c r="AX624" s="77"/>
      <c r="AY624" s="77"/>
    </row>
    <row r="625" spans="12:51" ht="12.75" customHeight="1"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  <c r="AC625" s="77"/>
      <c r="AD625" s="77"/>
      <c r="AE625" s="77"/>
      <c r="AF625" s="77"/>
      <c r="AG625" s="77"/>
      <c r="AH625" s="77"/>
      <c r="AI625" s="77"/>
      <c r="AJ625" s="77"/>
      <c r="AK625" s="77"/>
      <c r="AL625" s="77"/>
      <c r="AM625" s="77"/>
      <c r="AN625" s="77"/>
      <c r="AO625" s="77"/>
      <c r="AP625" s="77"/>
      <c r="AQ625" s="77"/>
      <c r="AR625" s="77"/>
      <c r="AS625" s="77"/>
      <c r="AT625" s="77"/>
      <c r="AU625" s="77"/>
      <c r="AV625" s="77"/>
      <c r="AW625" s="77"/>
      <c r="AX625" s="77"/>
      <c r="AY625" s="77"/>
    </row>
    <row r="626" spans="12:51" ht="12.75" customHeight="1"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  <c r="AC626" s="77"/>
      <c r="AD626" s="77"/>
      <c r="AE626" s="77"/>
      <c r="AF626" s="77"/>
      <c r="AG626" s="77"/>
      <c r="AH626" s="77"/>
      <c r="AI626" s="77"/>
      <c r="AJ626" s="77"/>
      <c r="AK626" s="77"/>
      <c r="AL626" s="77"/>
      <c r="AM626" s="77"/>
      <c r="AN626" s="77"/>
      <c r="AO626" s="77"/>
      <c r="AP626" s="77"/>
      <c r="AQ626" s="77"/>
      <c r="AR626" s="77"/>
      <c r="AS626" s="77"/>
      <c r="AT626" s="77"/>
      <c r="AU626" s="77"/>
      <c r="AV626" s="77"/>
      <c r="AW626" s="77"/>
      <c r="AX626" s="77"/>
      <c r="AY626" s="77"/>
    </row>
    <row r="627" spans="12:51" ht="12.75" customHeight="1"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  <c r="AC627" s="77"/>
      <c r="AD627" s="77"/>
      <c r="AE627" s="77"/>
      <c r="AF627" s="77"/>
      <c r="AG627" s="77"/>
      <c r="AH627" s="77"/>
      <c r="AI627" s="77"/>
      <c r="AJ627" s="77"/>
      <c r="AK627" s="77"/>
      <c r="AL627" s="77"/>
      <c r="AM627" s="77"/>
      <c r="AN627" s="77"/>
      <c r="AO627" s="77"/>
      <c r="AP627" s="77"/>
      <c r="AQ627" s="77"/>
      <c r="AR627" s="77"/>
      <c r="AS627" s="77"/>
      <c r="AT627" s="77"/>
      <c r="AU627" s="77"/>
      <c r="AV627" s="77"/>
      <c r="AW627" s="77"/>
      <c r="AX627" s="77"/>
      <c r="AY627" s="77"/>
    </row>
    <row r="628" spans="12:51" ht="12.75" customHeight="1"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  <c r="AC628" s="77"/>
      <c r="AD628" s="77"/>
      <c r="AE628" s="77"/>
      <c r="AF628" s="77"/>
      <c r="AG628" s="77"/>
      <c r="AH628" s="77"/>
      <c r="AI628" s="77"/>
      <c r="AJ628" s="77"/>
      <c r="AK628" s="77"/>
      <c r="AL628" s="77"/>
      <c r="AM628" s="77"/>
      <c r="AN628" s="77"/>
      <c r="AO628" s="77"/>
      <c r="AP628" s="77"/>
      <c r="AQ628" s="77"/>
      <c r="AR628" s="77"/>
      <c r="AS628" s="77"/>
      <c r="AT628" s="77"/>
      <c r="AU628" s="77"/>
      <c r="AV628" s="77"/>
      <c r="AW628" s="77"/>
      <c r="AX628" s="77"/>
      <c r="AY628" s="77"/>
    </row>
    <row r="629" spans="12:51" ht="12.75" customHeight="1"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  <c r="AD629" s="77"/>
      <c r="AE629" s="77"/>
      <c r="AF629" s="77"/>
      <c r="AG629" s="77"/>
      <c r="AH629" s="77"/>
      <c r="AI629" s="77"/>
      <c r="AJ629" s="77"/>
      <c r="AK629" s="77"/>
      <c r="AL629" s="77"/>
      <c r="AM629" s="77"/>
      <c r="AN629" s="77"/>
      <c r="AO629" s="77"/>
      <c r="AP629" s="77"/>
      <c r="AQ629" s="77"/>
      <c r="AR629" s="77"/>
      <c r="AS629" s="77"/>
      <c r="AT629" s="77"/>
      <c r="AU629" s="77"/>
      <c r="AV629" s="77"/>
      <c r="AW629" s="77"/>
      <c r="AX629" s="77"/>
      <c r="AY629" s="77"/>
    </row>
    <row r="630" spans="12:51" ht="12.75" customHeight="1"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  <c r="AC630" s="77"/>
      <c r="AD630" s="77"/>
      <c r="AE630" s="77"/>
      <c r="AF630" s="77"/>
      <c r="AG630" s="77"/>
      <c r="AH630" s="77"/>
      <c r="AI630" s="77"/>
      <c r="AJ630" s="77"/>
      <c r="AK630" s="77"/>
      <c r="AL630" s="77"/>
      <c r="AM630" s="77"/>
      <c r="AN630" s="77"/>
      <c r="AO630" s="77"/>
      <c r="AP630" s="77"/>
      <c r="AQ630" s="77"/>
      <c r="AR630" s="77"/>
      <c r="AS630" s="77"/>
      <c r="AT630" s="77"/>
      <c r="AU630" s="77"/>
      <c r="AV630" s="77"/>
      <c r="AW630" s="77"/>
      <c r="AX630" s="77"/>
      <c r="AY630" s="77"/>
    </row>
    <row r="631" spans="12:51" ht="12.75" customHeight="1"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77"/>
      <c r="AE631" s="77"/>
      <c r="AF631" s="77"/>
      <c r="AG631" s="77"/>
      <c r="AH631" s="77"/>
      <c r="AI631" s="77"/>
      <c r="AJ631" s="77"/>
      <c r="AK631" s="77"/>
      <c r="AL631" s="77"/>
      <c r="AM631" s="77"/>
      <c r="AN631" s="77"/>
      <c r="AO631" s="77"/>
      <c r="AP631" s="77"/>
      <c r="AQ631" s="77"/>
      <c r="AR631" s="77"/>
      <c r="AS631" s="77"/>
      <c r="AT631" s="77"/>
      <c r="AU631" s="77"/>
      <c r="AV631" s="77"/>
      <c r="AW631" s="77"/>
      <c r="AX631" s="77"/>
      <c r="AY631" s="77"/>
    </row>
    <row r="632" spans="12:51" ht="12.75" customHeight="1"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77"/>
      <c r="AE632" s="77"/>
      <c r="AF632" s="77"/>
      <c r="AG632" s="77"/>
      <c r="AH632" s="77"/>
      <c r="AI632" s="77"/>
      <c r="AJ632" s="77"/>
      <c r="AK632" s="77"/>
      <c r="AL632" s="77"/>
      <c r="AM632" s="77"/>
      <c r="AN632" s="77"/>
      <c r="AO632" s="77"/>
      <c r="AP632" s="77"/>
      <c r="AQ632" s="77"/>
      <c r="AR632" s="77"/>
      <c r="AS632" s="77"/>
      <c r="AT632" s="77"/>
      <c r="AU632" s="77"/>
      <c r="AV632" s="77"/>
      <c r="AW632" s="77"/>
      <c r="AX632" s="77"/>
      <c r="AY632" s="77"/>
    </row>
    <row r="633" spans="12:51" ht="12.75" customHeight="1"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77"/>
      <c r="AE633" s="77"/>
      <c r="AF633" s="77"/>
      <c r="AG633" s="77"/>
      <c r="AH633" s="77"/>
      <c r="AI633" s="77"/>
      <c r="AJ633" s="77"/>
      <c r="AK633" s="77"/>
      <c r="AL633" s="77"/>
      <c r="AM633" s="77"/>
      <c r="AN633" s="77"/>
      <c r="AO633" s="77"/>
      <c r="AP633" s="77"/>
      <c r="AQ633" s="77"/>
      <c r="AR633" s="77"/>
      <c r="AS633" s="77"/>
      <c r="AT633" s="77"/>
      <c r="AU633" s="77"/>
      <c r="AV633" s="77"/>
      <c r="AW633" s="77"/>
      <c r="AX633" s="77"/>
      <c r="AY633" s="77"/>
    </row>
    <row r="634" spans="12:51" ht="12.75" customHeight="1"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  <c r="AC634" s="77"/>
      <c r="AD634" s="77"/>
      <c r="AE634" s="77"/>
      <c r="AF634" s="77"/>
      <c r="AG634" s="77"/>
      <c r="AH634" s="77"/>
      <c r="AI634" s="77"/>
      <c r="AJ634" s="77"/>
      <c r="AK634" s="77"/>
      <c r="AL634" s="77"/>
      <c r="AM634" s="77"/>
      <c r="AN634" s="77"/>
      <c r="AO634" s="77"/>
      <c r="AP634" s="77"/>
      <c r="AQ634" s="77"/>
      <c r="AR634" s="77"/>
      <c r="AS634" s="77"/>
      <c r="AT634" s="77"/>
      <c r="AU634" s="77"/>
      <c r="AV634" s="77"/>
      <c r="AW634" s="77"/>
      <c r="AX634" s="77"/>
      <c r="AY634" s="77"/>
    </row>
    <row r="635" spans="12:51" ht="12.75" customHeight="1"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  <c r="AC635" s="77"/>
      <c r="AD635" s="77"/>
      <c r="AE635" s="77"/>
      <c r="AF635" s="77"/>
      <c r="AG635" s="77"/>
      <c r="AH635" s="77"/>
      <c r="AI635" s="77"/>
      <c r="AJ635" s="77"/>
      <c r="AK635" s="77"/>
      <c r="AL635" s="77"/>
      <c r="AM635" s="77"/>
      <c r="AN635" s="77"/>
      <c r="AO635" s="77"/>
      <c r="AP635" s="77"/>
      <c r="AQ635" s="77"/>
      <c r="AR635" s="77"/>
      <c r="AS635" s="77"/>
      <c r="AT635" s="77"/>
      <c r="AU635" s="77"/>
      <c r="AV635" s="77"/>
      <c r="AW635" s="77"/>
      <c r="AX635" s="77"/>
      <c r="AY635" s="77"/>
    </row>
    <row r="636" spans="12:51" ht="12.75" customHeight="1"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  <c r="AC636" s="77"/>
      <c r="AD636" s="77"/>
      <c r="AE636" s="77"/>
      <c r="AF636" s="77"/>
      <c r="AG636" s="77"/>
      <c r="AH636" s="77"/>
      <c r="AI636" s="77"/>
      <c r="AJ636" s="77"/>
      <c r="AK636" s="77"/>
      <c r="AL636" s="77"/>
      <c r="AM636" s="77"/>
      <c r="AN636" s="77"/>
      <c r="AO636" s="77"/>
      <c r="AP636" s="77"/>
      <c r="AQ636" s="77"/>
      <c r="AR636" s="77"/>
      <c r="AS636" s="77"/>
      <c r="AT636" s="77"/>
      <c r="AU636" s="77"/>
      <c r="AV636" s="77"/>
      <c r="AW636" s="77"/>
      <c r="AX636" s="77"/>
      <c r="AY636" s="77"/>
    </row>
    <row r="637" spans="12:51" ht="12.75" customHeight="1"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  <c r="AC637" s="77"/>
      <c r="AD637" s="77"/>
      <c r="AE637" s="77"/>
      <c r="AF637" s="77"/>
      <c r="AG637" s="77"/>
      <c r="AH637" s="77"/>
      <c r="AI637" s="77"/>
      <c r="AJ637" s="77"/>
      <c r="AK637" s="77"/>
      <c r="AL637" s="77"/>
      <c r="AM637" s="77"/>
      <c r="AN637" s="77"/>
      <c r="AO637" s="77"/>
      <c r="AP637" s="77"/>
      <c r="AQ637" s="77"/>
      <c r="AR637" s="77"/>
      <c r="AS637" s="77"/>
      <c r="AT637" s="77"/>
      <c r="AU637" s="77"/>
      <c r="AV637" s="77"/>
      <c r="AW637" s="77"/>
      <c r="AX637" s="77"/>
      <c r="AY637" s="77"/>
    </row>
    <row r="638" spans="12:51" ht="12.75" customHeight="1"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  <c r="AC638" s="77"/>
      <c r="AD638" s="77"/>
      <c r="AE638" s="77"/>
      <c r="AF638" s="77"/>
      <c r="AG638" s="77"/>
      <c r="AH638" s="77"/>
      <c r="AI638" s="77"/>
      <c r="AJ638" s="77"/>
      <c r="AK638" s="77"/>
      <c r="AL638" s="77"/>
      <c r="AM638" s="77"/>
      <c r="AN638" s="77"/>
      <c r="AO638" s="77"/>
      <c r="AP638" s="77"/>
      <c r="AQ638" s="77"/>
      <c r="AR638" s="77"/>
      <c r="AS638" s="77"/>
      <c r="AT638" s="77"/>
      <c r="AU638" s="77"/>
      <c r="AV638" s="77"/>
      <c r="AW638" s="77"/>
      <c r="AX638" s="77"/>
      <c r="AY638" s="77"/>
    </row>
    <row r="639" spans="12:51" ht="12.75" customHeight="1"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  <c r="AC639" s="77"/>
      <c r="AD639" s="77"/>
      <c r="AE639" s="77"/>
      <c r="AF639" s="77"/>
      <c r="AG639" s="77"/>
      <c r="AH639" s="77"/>
      <c r="AI639" s="77"/>
      <c r="AJ639" s="77"/>
      <c r="AK639" s="77"/>
      <c r="AL639" s="77"/>
      <c r="AM639" s="77"/>
      <c r="AN639" s="77"/>
      <c r="AO639" s="77"/>
      <c r="AP639" s="77"/>
      <c r="AQ639" s="77"/>
      <c r="AR639" s="77"/>
      <c r="AS639" s="77"/>
      <c r="AT639" s="77"/>
      <c r="AU639" s="77"/>
      <c r="AV639" s="77"/>
      <c r="AW639" s="77"/>
      <c r="AX639" s="77"/>
      <c r="AY639" s="77"/>
    </row>
    <row r="640" spans="12:51" ht="12.75" customHeight="1"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  <c r="AC640" s="77"/>
      <c r="AD640" s="77"/>
      <c r="AE640" s="77"/>
      <c r="AF640" s="77"/>
      <c r="AG640" s="77"/>
      <c r="AH640" s="77"/>
      <c r="AI640" s="77"/>
      <c r="AJ640" s="77"/>
      <c r="AK640" s="77"/>
      <c r="AL640" s="77"/>
      <c r="AM640" s="77"/>
      <c r="AN640" s="77"/>
      <c r="AO640" s="77"/>
      <c r="AP640" s="77"/>
      <c r="AQ640" s="77"/>
      <c r="AR640" s="77"/>
      <c r="AS640" s="77"/>
      <c r="AT640" s="77"/>
      <c r="AU640" s="77"/>
      <c r="AV640" s="77"/>
      <c r="AW640" s="77"/>
      <c r="AX640" s="77"/>
      <c r="AY640" s="77"/>
    </row>
    <row r="641" spans="12:51" ht="12.75" customHeight="1"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  <c r="AC641" s="77"/>
      <c r="AD641" s="77"/>
      <c r="AE641" s="77"/>
      <c r="AF641" s="77"/>
      <c r="AG641" s="77"/>
      <c r="AH641" s="77"/>
      <c r="AI641" s="77"/>
      <c r="AJ641" s="77"/>
      <c r="AK641" s="77"/>
      <c r="AL641" s="77"/>
      <c r="AM641" s="77"/>
      <c r="AN641" s="77"/>
      <c r="AO641" s="77"/>
      <c r="AP641" s="77"/>
      <c r="AQ641" s="77"/>
      <c r="AR641" s="77"/>
      <c r="AS641" s="77"/>
      <c r="AT641" s="77"/>
      <c r="AU641" s="77"/>
      <c r="AV641" s="77"/>
      <c r="AW641" s="77"/>
      <c r="AX641" s="77"/>
      <c r="AY641" s="77"/>
    </row>
    <row r="642" spans="12:51" ht="12.75" customHeight="1"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  <c r="AC642" s="77"/>
      <c r="AD642" s="77"/>
      <c r="AE642" s="77"/>
      <c r="AF642" s="77"/>
      <c r="AG642" s="77"/>
      <c r="AH642" s="77"/>
      <c r="AI642" s="77"/>
      <c r="AJ642" s="77"/>
      <c r="AK642" s="77"/>
      <c r="AL642" s="77"/>
      <c r="AM642" s="77"/>
      <c r="AN642" s="77"/>
      <c r="AO642" s="77"/>
      <c r="AP642" s="77"/>
      <c r="AQ642" s="77"/>
      <c r="AR642" s="77"/>
      <c r="AS642" s="77"/>
      <c r="AT642" s="77"/>
      <c r="AU642" s="77"/>
      <c r="AV642" s="77"/>
      <c r="AW642" s="77"/>
      <c r="AX642" s="77"/>
      <c r="AY642" s="77"/>
    </row>
    <row r="643" spans="12:51" ht="12.75" customHeight="1"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  <c r="AC643" s="77"/>
      <c r="AD643" s="77"/>
      <c r="AE643" s="77"/>
      <c r="AF643" s="77"/>
      <c r="AG643" s="77"/>
      <c r="AH643" s="77"/>
      <c r="AI643" s="77"/>
      <c r="AJ643" s="77"/>
      <c r="AK643" s="77"/>
      <c r="AL643" s="77"/>
      <c r="AM643" s="77"/>
      <c r="AN643" s="77"/>
      <c r="AO643" s="77"/>
      <c r="AP643" s="77"/>
      <c r="AQ643" s="77"/>
      <c r="AR643" s="77"/>
      <c r="AS643" s="77"/>
      <c r="AT643" s="77"/>
      <c r="AU643" s="77"/>
      <c r="AV643" s="77"/>
      <c r="AW643" s="77"/>
      <c r="AX643" s="77"/>
      <c r="AY643" s="77"/>
    </row>
    <row r="644" spans="12:51" ht="12.75" customHeight="1"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  <c r="AC644" s="77"/>
      <c r="AD644" s="77"/>
      <c r="AE644" s="77"/>
      <c r="AF644" s="77"/>
      <c r="AG644" s="77"/>
      <c r="AH644" s="77"/>
      <c r="AI644" s="77"/>
      <c r="AJ644" s="77"/>
      <c r="AK644" s="77"/>
      <c r="AL644" s="77"/>
      <c r="AM644" s="77"/>
      <c r="AN644" s="77"/>
      <c r="AO644" s="77"/>
      <c r="AP644" s="77"/>
      <c r="AQ644" s="77"/>
      <c r="AR644" s="77"/>
      <c r="AS644" s="77"/>
      <c r="AT644" s="77"/>
      <c r="AU644" s="77"/>
      <c r="AV644" s="77"/>
      <c r="AW644" s="77"/>
      <c r="AX644" s="77"/>
      <c r="AY644" s="77"/>
    </row>
    <row r="645" spans="12:51" ht="12.75" customHeight="1"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  <c r="AC645" s="77"/>
      <c r="AD645" s="77"/>
      <c r="AE645" s="77"/>
      <c r="AF645" s="77"/>
      <c r="AG645" s="77"/>
      <c r="AH645" s="77"/>
      <c r="AI645" s="77"/>
      <c r="AJ645" s="77"/>
      <c r="AK645" s="77"/>
      <c r="AL645" s="77"/>
      <c r="AM645" s="77"/>
      <c r="AN645" s="77"/>
      <c r="AO645" s="77"/>
      <c r="AP645" s="77"/>
      <c r="AQ645" s="77"/>
      <c r="AR645" s="77"/>
      <c r="AS645" s="77"/>
      <c r="AT645" s="77"/>
      <c r="AU645" s="77"/>
      <c r="AV645" s="77"/>
      <c r="AW645" s="77"/>
      <c r="AX645" s="77"/>
      <c r="AY645" s="77"/>
    </row>
    <row r="646" spans="12:51" ht="12.75" customHeight="1"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  <c r="AC646" s="77"/>
      <c r="AD646" s="77"/>
      <c r="AE646" s="77"/>
      <c r="AF646" s="77"/>
      <c r="AG646" s="77"/>
      <c r="AH646" s="77"/>
      <c r="AI646" s="77"/>
      <c r="AJ646" s="77"/>
      <c r="AK646" s="77"/>
      <c r="AL646" s="77"/>
      <c r="AM646" s="77"/>
      <c r="AN646" s="77"/>
      <c r="AO646" s="77"/>
      <c r="AP646" s="77"/>
      <c r="AQ646" s="77"/>
      <c r="AR646" s="77"/>
      <c r="AS646" s="77"/>
      <c r="AT646" s="77"/>
      <c r="AU646" s="77"/>
      <c r="AV646" s="77"/>
      <c r="AW646" s="77"/>
      <c r="AX646" s="77"/>
      <c r="AY646" s="77"/>
    </row>
    <row r="647" spans="12:51" ht="12.75" customHeight="1"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  <c r="AC647" s="77"/>
      <c r="AD647" s="77"/>
      <c r="AE647" s="77"/>
      <c r="AF647" s="77"/>
      <c r="AG647" s="77"/>
      <c r="AH647" s="77"/>
      <c r="AI647" s="77"/>
      <c r="AJ647" s="77"/>
      <c r="AK647" s="77"/>
      <c r="AL647" s="77"/>
      <c r="AM647" s="77"/>
      <c r="AN647" s="77"/>
      <c r="AO647" s="77"/>
      <c r="AP647" s="77"/>
      <c r="AQ647" s="77"/>
      <c r="AR647" s="77"/>
      <c r="AS647" s="77"/>
      <c r="AT647" s="77"/>
      <c r="AU647" s="77"/>
      <c r="AV647" s="77"/>
      <c r="AW647" s="77"/>
      <c r="AX647" s="77"/>
      <c r="AY647" s="77"/>
    </row>
    <row r="648" spans="12:51" ht="12.75" customHeight="1"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  <c r="AC648" s="77"/>
      <c r="AD648" s="77"/>
      <c r="AE648" s="77"/>
      <c r="AF648" s="77"/>
      <c r="AG648" s="77"/>
      <c r="AH648" s="77"/>
      <c r="AI648" s="77"/>
      <c r="AJ648" s="77"/>
      <c r="AK648" s="77"/>
      <c r="AL648" s="77"/>
      <c r="AM648" s="77"/>
      <c r="AN648" s="77"/>
      <c r="AO648" s="77"/>
      <c r="AP648" s="77"/>
      <c r="AQ648" s="77"/>
      <c r="AR648" s="77"/>
      <c r="AS648" s="77"/>
      <c r="AT648" s="77"/>
      <c r="AU648" s="77"/>
      <c r="AV648" s="77"/>
      <c r="AW648" s="77"/>
      <c r="AX648" s="77"/>
      <c r="AY648" s="77"/>
    </row>
    <row r="649" spans="12:51" ht="12.75" customHeight="1"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  <c r="AC649" s="77"/>
      <c r="AD649" s="77"/>
      <c r="AE649" s="77"/>
      <c r="AF649" s="77"/>
      <c r="AG649" s="77"/>
      <c r="AH649" s="77"/>
      <c r="AI649" s="77"/>
      <c r="AJ649" s="77"/>
      <c r="AK649" s="77"/>
      <c r="AL649" s="77"/>
      <c r="AM649" s="77"/>
      <c r="AN649" s="77"/>
      <c r="AO649" s="77"/>
      <c r="AP649" s="77"/>
      <c r="AQ649" s="77"/>
      <c r="AR649" s="77"/>
      <c r="AS649" s="77"/>
      <c r="AT649" s="77"/>
      <c r="AU649" s="77"/>
      <c r="AV649" s="77"/>
      <c r="AW649" s="77"/>
      <c r="AX649" s="77"/>
      <c r="AY649" s="77"/>
    </row>
    <row r="650" spans="12:51" ht="12.75" customHeight="1"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  <c r="AC650" s="77"/>
      <c r="AD650" s="77"/>
      <c r="AE650" s="77"/>
      <c r="AF650" s="77"/>
      <c r="AG650" s="77"/>
      <c r="AH650" s="77"/>
      <c r="AI650" s="77"/>
      <c r="AJ650" s="77"/>
      <c r="AK650" s="77"/>
      <c r="AL650" s="77"/>
      <c r="AM650" s="77"/>
      <c r="AN650" s="77"/>
      <c r="AO650" s="77"/>
      <c r="AP650" s="77"/>
      <c r="AQ650" s="77"/>
      <c r="AR650" s="77"/>
      <c r="AS650" s="77"/>
      <c r="AT650" s="77"/>
      <c r="AU650" s="77"/>
      <c r="AV650" s="77"/>
      <c r="AW650" s="77"/>
      <c r="AX650" s="77"/>
      <c r="AY650" s="77"/>
    </row>
    <row r="651" spans="12:51" ht="12.75" customHeight="1"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77"/>
      <c r="AE651" s="77"/>
      <c r="AF651" s="77"/>
      <c r="AG651" s="77"/>
      <c r="AH651" s="77"/>
      <c r="AI651" s="77"/>
      <c r="AJ651" s="77"/>
      <c r="AK651" s="77"/>
      <c r="AL651" s="77"/>
      <c r="AM651" s="77"/>
      <c r="AN651" s="77"/>
      <c r="AO651" s="77"/>
      <c r="AP651" s="77"/>
      <c r="AQ651" s="77"/>
      <c r="AR651" s="77"/>
      <c r="AS651" s="77"/>
      <c r="AT651" s="77"/>
      <c r="AU651" s="77"/>
      <c r="AV651" s="77"/>
      <c r="AW651" s="77"/>
      <c r="AX651" s="77"/>
      <c r="AY651" s="77"/>
    </row>
    <row r="652" spans="12:51" ht="12.75" customHeight="1"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  <c r="AD652" s="77"/>
      <c r="AE652" s="77"/>
      <c r="AF652" s="77"/>
      <c r="AG652" s="77"/>
      <c r="AH652" s="77"/>
      <c r="AI652" s="77"/>
      <c r="AJ652" s="77"/>
      <c r="AK652" s="77"/>
      <c r="AL652" s="77"/>
      <c r="AM652" s="77"/>
      <c r="AN652" s="77"/>
      <c r="AO652" s="77"/>
      <c r="AP652" s="77"/>
      <c r="AQ652" s="77"/>
      <c r="AR652" s="77"/>
      <c r="AS652" s="77"/>
      <c r="AT652" s="77"/>
      <c r="AU652" s="77"/>
      <c r="AV652" s="77"/>
      <c r="AW652" s="77"/>
      <c r="AX652" s="77"/>
      <c r="AY652" s="77"/>
    </row>
    <row r="653" spans="12:51" ht="12.75" customHeight="1"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  <c r="AD653" s="77"/>
      <c r="AE653" s="77"/>
      <c r="AF653" s="77"/>
      <c r="AG653" s="77"/>
      <c r="AH653" s="77"/>
      <c r="AI653" s="77"/>
      <c r="AJ653" s="77"/>
      <c r="AK653" s="77"/>
      <c r="AL653" s="77"/>
      <c r="AM653" s="77"/>
      <c r="AN653" s="77"/>
      <c r="AO653" s="77"/>
      <c r="AP653" s="77"/>
      <c r="AQ653" s="77"/>
      <c r="AR653" s="77"/>
      <c r="AS653" s="77"/>
      <c r="AT653" s="77"/>
      <c r="AU653" s="77"/>
      <c r="AV653" s="77"/>
      <c r="AW653" s="77"/>
      <c r="AX653" s="77"/>
      <c r="AY653" s="77"/>
    </row>
    <row r="654" spans="12:51" ht="12.75" customHeight="1"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  <c r="AD654" s="77"/>
      <c r="AE654" s="77"/>
      <c r="AF654" s="77"/>
      <c r="AG654" s="77"/>
      <c r="AH654" s="77"/>
      <c r="AI654" s="77"/>
      <c r="AJ654" s="77"/>
      <c r="AK654" s="77"/>
      <c r="AL654" s="77"/>
      <c r="AM654" s="77"/>
      <c r="AN654" s="77"/>
      <c r="AO654" s="77"/>
      <c r="AP654" s="77"/>
      <c r="AQ654" s="77"/>
      <c r="AR654" s="77"/>
      <c r="AS654" s="77"/>
      <c r="AT654" s="77"/>
      <c r="AU654" s="77"/>
      <c r="AV654" s="77"/>
      <c r="AW654" s="77"/>
      <c r="AX654" s="77"/>
      <c r="AY654" s="77"/>
    </row>
    <row r="655" spans="12:51" ht="12.75" customHeight="1"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  <c r="AC655" s="77"/>
      <c r="AD655" s="77"/>
      <c r="AE655" s="77"/>
      <c r="AF655" s="77"/>
      <c r="AG655" s="77"/>
      <c r="AH655" s="77"/>
      <c r="AI655" s="77"/>
      <c r="AJ655" s="77"/>
      <c r="AK655" s="77"/>
      <c r="AL655" s="77"/>
      <c r="AM655" s="77"/>
      <c r="AN655" s="77"/>
      <c r="AO655" s="77"/>
      <c r="AP655" s="77"/>
      <c r="AQ655" s="77"/>
      <c r="AR655" s="77"/>
      <c r="AS655" s="77"/>
      <c r="AT655" s="77"/>
      <c r="AU655" s="77"/>
      <c r="AV655" s="77"/>
      <c r="AW655" s="77"/>
      <c r="AX655" s="77"/>
      <c r="AY655" s="77"/>
    </row>
    <row r="656" spans="12:51" ht="12.75" customHeight="1"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  <c r="AC656" s="77"/>
      <c r="AD656" s="77"/>
      <c r="AE656" s="77"/>
      <c r="AF656" s="77"/>
      <c r="AG656" s="77"/>
      <c r="AH656" s="77"/>
      <c r="AI656" s="77"/>
      <c r="AJ656" s="77"/>
      <c r="AK656" s="77"/>
      <c r="AL656" s="77"/>
      <c r="AM656" s="77"/>
      <c r="AN656" s="77"/>
      <c r="AO656" s="77"/>
      <c r="AP656" s="77"/>
      <c r="AQ656" s="77"/>
      <c r="AR656" s="77"/>
      <c r="AS656" s="77"/>
      <c r="AT656" s="77"/>
      <c r="AU656" s="77"/>
      <c r="AV656" s="77"/>
      <c r="AW656" s="77"/>
      <c r="AX656" s="77"/>
      <c r="AY656" s="77"/>
    </row>
    <row r="657" spans="12:51" ht="12.75" customHeight="1"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  <c r="AC657" s="77"/>
      <c r="AD657" s="77"/>
      <c r="AE657" s="77"/>
      <c r="AF657" s="77"/>
      <c r="AG657" s="77"/>
      <c r="AH657" s="77"/>
      <c r="AI657" s="77"/>
      <c r="AJ657" s="77"/>
      <c r="AK657" s="77"/>
      <c r="AL657" s="77"/>
      <c r="AM657" s="77"/>
      <c r="AN657" s="77"/>
      <c r="AO657" s="77"/>
      <c r="AP657" s="77"/>
      <c r="AQ657" s="77"/>
      <c r="AR657" s="77"/>
      <c r="AS657" s="77"/>
      <c r="AT657" s="77"/>
      <c r="AU657" s="77"/>
      <c r="AV657" s="77"/>
      <c r="AW657" s="77"/>
      <c r="AX657" s="77"/>
      <c r="AY657" s="77"/>
    </row>
    <row r="658" spans="12:51" ht="12.75" customHeight="1"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  <c r="AC658" s="77"/>
      <c r="AD658" s="77"/>
      <c r="AE658" s="77"/>
      <c r="AF658" s="77"/>
      <c r="AG658" s="77"/>
      <c r="AH658" s="77"/>
      <c r="AI658" s="77"/>
      <c r="AJ658" s="77"/>
      <c r="AK658" s="77"/>
      <c r="AL658" s="77"/>
      <c r="AM658" s="77"/>
      <c r="AN658" s="77"/>
      <c r="AO658" s="77"/>
      <c r="AP658" s="77"/>
      <c r="AQ658" s="77"/>
      <c r="AR658" s="77"/>
      <c r="AS658" s="77"/>
      <c r="AT658" s="77"/>
      <c r="AU658" s="77"/>
      <c r="AV658" s="77"/>
      <c r="AW658" s="77"/>
      <c r="AX658" s="77"/>
      <c r="AY658" s="77"/>
    </row>
    <row r="659" spans="12:51" ht="12.75" customHeight="1"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  <c r="AC659" s="77"/>
      <c r="AD659" s="77"/>
      <c r="AE659" s="77"/>
      <c r="AF659" s="77"/>
      <c r="AG659" s="77"/>
      <c r="AH659" s="77"/>
      <c r="AI659" s="77"/>
      <c r="AJ659" s="77"/>
      <c r="AK659" s="77"/>
      <c r="AL659" s="77"/>
      <c r="AM659" s="77"/>
      <c r="AN659" s="77"/>
      <c r="AO659" s="77"/>
      <c r="AP659" s="77"/>
      <c r="AQ659" s="77"/>
      <c r="AR659" s="77"/>
      <c r="AS659" s="77"/>
      <c r="AT659" s="77"/>
      <c r="AU659" s="77"/>
      <c r="AV659" s="77"/>
      <c r="AW659" s="77"/>
      <c r="AX659" s="77"/>
      <c r="AY659" s="77"/>
    </row>
    <row r="660" spans="12:51" ht="12.75" customHeight="1"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  <c r="AC660" s="77"/>
      <c r="AD660" s="77"/>
      <c r="AE660" s="77"/>
      <c r="AF660" s="77"/>
      <c r="AG660" s="77"/>
      <c r="AH660" s="77"/>
      <c r="AI660" s="77"/>
      <c r="AJ660" s="77"/>
      <c r="AK660" s="77"/>
      <c r="AL660" s="77"/>
      <c r="AM660" s="77"/>
      <c r="AN660" s="77"/>
      <c r="AO660" s="77"/>
      <c r="AP660" s="77"/>
      <c r="AQ660" s="77"/>
      <c r="AR660" s="77"/>
      <c r="AS660" s="77"/>
      <c r="AT660" s="77"/>
      <c r="AU660" s="77"/>
      <c r="AV660" s="77"/>
      <c r="AW660" s="77"/>
      <c r="AX660" s="77"/>
      <c r="AY660" s="77"/>
    </row>
    <row r="661" spans="12:51" ht="12.75" customHeight="1"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  <c r="AC661" s="77"/>
      <c r="AD661" s="77"/>
      <c r="AE661" s="77"/>
      <c r="AF661" s="77"/>
      <c r="AG661" s="77"/>
      <c r="AH661" s="77"/>
      <c r="AI661" s="77"/>
      <c r="AJ661" s="77"/>
      <c r="AK661" s="77"/>
      <c r="AL661" s="77"/>
      <c r="AM661" s="77"/>
      <c r="AN661" s="77"/>
      <c r="AO661" s="77"/>
      <c r="AP661" s="77"/>
      <c r="AQ661" s="77"/>
      <c r="AR661" s="77"/>
      <c r="AS661" s="77"/>
      <c r="AT661" s="77"/>
      <c r="AU661" s="77"/>
      <c r="AV661" s="77"/>
      <c r="AW661" s="77"/>
      <c r="AX661" s="77"/>
      <c r="AY661" s="77"/>
    </row>
    <row r="662" spans="12:51" ht="12.75" customHeight="1"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  <c r="AC662" s="77"/>
      <c r="AD662" s="77"/>
      <c r="AE662" s="77"/>
      <c r="AF662" s="77"/>
      <c r="AG662" s="77"/>
      <c r="AH662" s="77"/>
      <c r="AI662" s="77"/>
      <c r="AJ662" s="77"/>
      <c r="AK662" s="77"/>
      <c r="AL662" s="77"/>
      <c r="AM662" s="77"/>
      <c r="AN662" s="77"/>
      <c r="AO662" s="77"/>
      <c r="AP662" s="77"/>
      <c r="AQ662" s="77"/>
      <c r="AR662" s="77"/>
      <c r="AS662" s="77"/>
      <c r="AT662" s="77"/>
      <c r="AU662" s="77"/>
      <c r="AV662" s="77"/>
      <c r="AW662" s="77"/>
      <c r="AX662" s="77"/>
      <c r="AY662" s="77"/>
    </row>
  </sheetData>
  <sheetProtection/>
  <mergeCells count="422">
    <mergeCell ref="E334:J334"/>
    <mergeCell ref="E336:J336"/>
    <mergeCell ref="E337:J337"/>
    <mergeCell ref="E338:J338"/>
    <mergeCell ref="E340:J340"/>
    <mergeCell ref="E341:J341"/>
    <mergeCell ref="E342:J342"/>
    <mergeCell ref="E339:J339"/>
    <mergeCell ref="B328:D328"/>
    <mergeCell ref="E328:J328"/>
    <mergeCell ref="E329:J329"/>
    <mergeCell ref="E330:J330"/>
    <mergeCell ref="E331:J331"/>
    <mergeCell ref="E332:J332"/>
    <mergeCell ref="B318:D318"/>
    <mergeCell ref="E323:J323"/>
    <mergeCell ref="E324:J324"/>
    <mergeCell ref="E325:J325"/>
    <mergeCell ref="E326:J326"/>
    <mergeCell ref="B327:D327"/>
    <mergeCell ref="E327:J327"/>
    <mergeCell ref="E294:J294"/>
    <mergeCell ref="E312:J312"/>
    <mergeCell ref="F318:J318"/>
    <mergeCell ref="B319:D319"/>
    <mergeCell ref="F319:J319"/>
    <mergeCell ref="E320:J320"/>
    <mergeCell ref="C314:D314"/>
    <mergeCell ref="E314:J314"/>
    <mergeCell ref="E315:J315"/>
    <mergeCell ref="A316:J316"/>
    <mergeCell ref="B296:D296"/>
    <mergeCell ref="E301:J301"/>
    <mergeCell ref="E303:J303"/>
    <mergeCell ref="E299:J299"/>
    <mergeCell ref="E298:J298"/>
    <mergeCell ref="E300:J300"/>
    <mergeCell ref="E287:J287"/>
    <mergeCell ref="E288:J288"/>
    <mergeCell ref="E286:J286"/>
    <mergeCell ref="E293:J293"/>
    <mergeCell ref="F289:J289"/>
    <mergeCell ref="B297:D297"/>
    <mergeCell ref="B290:D290"/>
    <mergeCell ref="E295:J295"/>
    <mergeCell ref="E292:J292"/>
    <mergeCell ref="F290:J290"/>
    <mergeCell ref="E255:J255"/>
    <mergeCell ref="B280:J280"/>
    <mergeCell ref="E344:J344"/>
    <mergeCell ref="B348:C348"/>
    <mergeCell ref="E348:J348"/>
    <mergeCell ref="B346:D346"/>
    <mergeCell ref="E306:J306"/>
    <mergeCell ref="B309:C309"/>
    <mergeCell ref="E276:J276"/>
    <mergeCell ref="E270:J270"/>
    <mergeCell ref="A384:M384"/>
    <mergeCell ref="A382:M382"/>
    <mergeCell ref="E355:J355"/>
    <mergeCell ref="E354:J354"/>
    <mergeCell ref="E359:J359"/>
    <mergeCell ref="B369:D369"/>
    <mergeCell ref="E365:J365"/>
    <mergeCell ref="E358:J358"/>
    <mergeCell ref="E366:J366"/>
    <mergeCell ref="B363:J363"/>
    <mergeCell ref="M349:M350"/>
    <mergeCell ref="L349:L350"/>
    <mergeCell ref="K349:K350"/>
    <mergeCell ref="B357:D357"/>
    <mergeCell ref="B358:C358"/>
    <mergeCell ref="F356:J356"/>
    <mergeCell ref="E352:J352"/>
    <mergeCell ref="F357:J357"/>
    <mergeCell ref="E351:J351"/>
    <mergeCell ref="E349:J350"/>
    <mergeCell ref="E371:J371"/>
    <mergeCell ref="F367:J367"/>
    <mergeCell ref="E311:J311"/>
    <mergeCell ref="E309:J309"/>
    <mergeCell ref="E343:J343"/>
    <mergeCell ref="B367:D367"/>
    <mergeCell ref="E364:J364"/>
    <mergeCell ref="E360:J360"/>
    <mergeCell ref="E361:J361"/>
    <mergeCell ref="E362:J362"/>
    <mergeCell ref="E370:J370"/>
    <mergeCell ref="F308:J308"/>
    <mergeCell ref="F368:J368"/>
    <mergeCell ref="E310:J310"/>
    <mergeCell ref="E369:J369"/>
    <mergeCell ref="B368:D368"/>
    <mergeCell ref="C344:D344"/>
    <mergeCell ref="B347:D347"/>
    <mergeCell ref="B356:D356"/>
    <mergeCell ref="C354:D354"/>
    <mergeCell ref="E353:J353"/>
    <mergeCell ref="E302:J302"/>
    <mergeCell ref="F347:J347"/>
    <mergeCell ref="F346:J346"/>
    <mergeCell ref="E305:J305"/>
    <mergeCell ref="E304:J304"/>
    <mergeCell ref="E321:J321"/>
    <mergeCell ref="E322:J322"/>
    <mergeCell ref="E333:J333"/>
    <mergeCell ref="E335:J335"/>
    <mergeCell ref="B307:D307"/>
    <mergeCell ref="B308:D308"/>
    <mergeCell ref="E345:J345"/>
    <mergeCell ref="B284:D284"/>
    <mergeCell ref="B282:D282"/>
    <mergeCell ref="B283:D283"/>
    <mergeCell ref="F283:J283"/>
    <mergeCell ref="B305:D305"/>
    <mergeCell ref="B291:D291"/>
    <mergeCell ref="E285:J285"/>
    <mergeCell ref="A279:K279"/>
    <mergeCell ref="E284:J284"/>
    <mergeCell ref="C268:J268"/>
    <mergeCell ref="F282:J282"/>
    <mergeCell ref="E277:J277"/>
    <mergeCell ref="B278:J278"/>
    <mergeCell ref="E281:J281"/>
    <mergeCell ref="E273:J273"/>
    <mergeCell ref="F272:J272"/>
    <mergeCell ref="B273:D273"/>
    <mergeCell ref="B266:D266"/>
    <mergeCell ref="B267:D267"/>
    <mergeCell ref="B272:D272"/>
    <mergeCell ref="E271:J271"/>
    <mergeCell ref="E275:J275"/>
    <mergeCell ref="C274:J274"/>
    <mergeCell ref="F266:J266"/>
    <mergeCell ref="E269:J269"/>
    <mergeCell ref="E267:J267"/>
    <mergeCell ref="E264:J264"/>
    <mergeCell ref="E263:J263"/>
    <mergeCell ref="C256:J256"/>
    <mergeCell ref="E257:J257"/>
    <mergeCell ref="C262:J262"/>
    <mergeCell ref="E258:J258"/>
    <mergeCell ref="B261:D261"/>
    <mergeCell ref="E261:J261"/>
    <mergeCell ref="E237:J237"/>
    <mergeCell ref="F236:J236"/>
    <mergeCell ref="B230:D230"/>
    <mergeCell ref="F254:J254"/>
    <mergeCell ref="E246:J246"/>
    <mergeCell ref="F260:J260"/>
    <mergeCell ref="E259:J259"/>
    <mergeCell ref="E253:J253"/>
    <mergeCell ref="B248:D248"/>
    <mergeCell ref="B249:D249"/>
    <mergeCell ref="E218:J218"/>
    <mergeCell ref="B222:D222"/>
    <mergeCell ref="E227:J227"/>
    <mergeCell ref="E243:J243"/>
    <mergeCell ref="E239:J239"/>
    <mergeCell ref="E234:J234"/>
    <mergeCell ref="F229:J229"/>
    <mergeCell ref="E233:J233"/>
    <mergeCell ref="B243:D243"/>
    <mergeCell ref="C238:J238"/>
    <mergeCell ref="E226:J226"/>
    <mergeCell ref="E222:J222"/>
    <mergeCell ref="E210:J210"/>
    <mergeCell ref="E213:J213"/>
    <mergeCell ref="E225:J225"/>
    <mergeCell ref="B237:D237"/>
    <mergeCell ref="E211:J211"/>
    <mergeCell ref="B229:D229"/>
    <mergeCell ref="B235:D235"/>
    <mergeCell ref="F235:J235"/>
    <mergeCell ref="E174:J174"/>
    <mergeCell ref="B195:D195"/>
    <mergeCell ref="E195:J195"/>
    <mergeCell ref="F193:J193"/>
    <mergeCell ref="B165:D165"/>
    <mergeCell ref="B194:D194"/>
    <mergeCell ref="B192:D192"/>
    <mergeCell ref="E170:J170"/>
    <mergeCell ref="E168:J168"/>
    <mergeCell ref="E166:J166"/>
    <mergeCell ref="E89:J89"/>
    <mergeCell ref="E88:J88"/>
    <mergeCell ref="E92:J92"/>
    <mergeCell ref="B133:J133"/>
    <mergeCell ref="E115:J115"/>
    <mergeCell ref="E97:J97"/>
    <mergeCell ref="A127:M127"/>
    <mergeCell ref="E117:J117"/>
    <mergeCell ref="D118:J118"/>
    <mergeCell ref="E119:J119"/>
    <mergeCell ref="B156:D156"/>
    <mergeCell ref="E72:J72"/>
    <mergeCell ref="E81:J81"/>
    <mergeCell ref="E74:J74"/>
    <mergeCell ref="E71:J71"/>
    <mergeCell ref="E90:J90"/>
    <mergeCell ref="E84:J84"/>
    <mergeCell ref="E80:J80"/>
    <mergeCell ref="E79:J79"/>
    <mergeCell ref="E140:J140"/>
    <mergeCell ref="F374:J374"/>
    <mergeCell ref="E73:J73"/>
    <mergeCell ref="E85:J85"/>
    <mergeCell ref="E78:J78"/>
    <mergeCell ref="E76:J77"/>
    <mergeCell ref="E83:J83"/>
    <mergeCell ref="E82:J82"/>
    <mergeCell ref="E169:J169"/>
    <mergeCell ref="E95:J95"/>
    <mergeCell ref="E94:J94"/>
    <mergeCell ref="E379:J379"/>
    <mergeCell ref="E378:J378"/>
    <mergeCell ref="E376:J376"/>
    <mergeCell ref="F375:J375"/>
    <mergeCell ref="E377:J377"/>
    <mergeCell ref="B375:D375"/>
    <mergeCell ref="B376:D376"/>
    <mergeCell ref="B201:D201"/>
    <mergeCell ref="B221:D221"/>
    <mergeCell ref="F221:J221"/>
    <mergeCell ref="F215:J215"/>
    <mergeCell ref="B215:D215"/>
    <mergeCell ref="E217:J217"/>
    <mergeCell ref="E202:J202"/>
    <mergeCell ref="E214:J214"/>
    <mergeCell ref="B202:D202"/>
    <mergeCell ref="B208:D208"/>
    <mergeCell ref="B183:D183"/>
    <mergeCell ref="B184:D184"/>
    <mergeCell ref="E175:J175"/>
    <mergeCell ref="B191:D191"/>
    <mergeCell ref="E216:J216"/>
    <mergeCell ref="B216:D216"/>
    <mergeCell ref="E212:J212"/>
    <mergeCell ref="E200:J200"/>
    <mergeCell ref="E182:J182"/>
    <mergeCell ref="F183:J183"/>
    <mergeCell ref="E181:J181"/>
    <mergeCell ref="E187:J187"/>
    <mergeCell ref="E64:J64"/>
    <mergeCell ref="E47:J47"/>
    <mergeCell ref="E46:J46"/>
    <mergeCell ref="E52:J52"/>
    <mergeCell ref="E65:J65"/>
    <mergeCell ref="E66:J66"/>
    <mergeCell ref="E63:J63"/>
    <mergeCell ref="E91:J91"/>
    <mergeCell ref="E10:J10"/>
    <mergeCell ref="E14:J14"/>
    <mergeCell ref="E13:J13"/>
    <mergeCell ref="E19:J19"/>
    <mergeCell ref="E22:J22"/>
    <mergeCell ref="E24:J24"/>
    <mergeCell ref="E18:J18"/>
    <mergeCell ref="E12:J12"/>
    <mergeCell ref="E25:J25"/>
    <mergeCell ref="E30:J30"/>
    <mergeCell ref="E32:J32"/>
    <mergeCell ref="E34:J35"/>
    <mergeCell ref="E39:J39"/>
    <mergeCell ref="E41:J41"/>
    <mergeCell ref="E37:J37"/>
    <mergeCell ref="E27:J28"/>
    <mergeCell ref="E31:J31"/>
    <mergeCell ref="C44:J44"/>
    <mergeCell ref="E54:J54"/>
    <mergeCell ref="E50:J50"/>
    <mergeCell ref="E55:J55"/>
    <mergeCell ref="E57:J57"/>
    <mergeCell ref="E51:J51"/>
    <mergeCell ref="E48:J48"/>
    <mergeCell ref="E49:J49"/>
    <mergeCell ref="E56:J56"/>
    <mergeCell ref="E62:J62"/>
    <mergeCell ref="E70:J70"/>
    <mergeCell ref="E67:J67"/>
    <mergeCell ref="E53:J53"/>
    <mergeCell ref="E58:J58"/>
    <mergeCell ref="E59:J59"/>
    <mergeCell ref="E61:J61"/>
    <mergeCell ref="E60:J60"/>
    <mergeCell ref="F137:J137"/>
    <mergeCell ref="E139:J139"/>
    <mergeCell ref="B135:D135"/>
    <mergeCell ref="C131:J131"/>
    <mergeCell ref="E157:J157"/>
    <mergeCell ref="B164:D164"/>
    <mergeCell ref="B154:D154"/>
    <mergeCell ref="F138:J138"/>
    <mergeCell ref="E153:J153"/>
    <mergeCell ref="B153:D153"/>
    <mergeCell ref="B151:J151"/>
    <mergeCell ref="E163:J163"/>
    <mergeCell ref="E162:J162"/>
    <mergeCell ref="E161:J161"/>
    <mergeCell ref="E150:J150"/>
    <mergeCell ref="E160:J160"/>
    <mergeCell ref="E158:J158"/>
    <mergeCell ref="F155:J155"/>
    <mergeCell ref="E159:J159"/>
    <mergeCell ref="E154:J154"/>
    <mergeCell ref="F156:J156"/>
    <mergeCell ref="E230:J230"/>
    <mergeCell ref="C231:J231"/>
    <mergeCell ref="B254:D254"/>
    <mergeCell ref="E249:J249"/>
    <mergeCell ref="E172:J172"/>
    <mergeCell ref="E164:J164"/>
    <mergeCell ref="E171:J171"/>
    <mergeCell ref="E165:J165"/>
    <mergeCell ref="B228:D228"/>
    <mergeCell ref="B193:D193"/>
    <mergeCell ref="E381:J381"/>
    <mergeCell ref="E291:J291"/>
    <mergeCell ref="F307:J307"/>
    <mergeCell ref="F297:J297"/>
    <mergeCell ref="E380:J380"/>
    <mergeCell ref="B255:D255"/>
    <mergeCell ref="B260:D260"/>
    <mergeCell ref="B374:D374"/>
    <mergeCell ref="E373:J373"/>
    <mergeCell ref="E247:J247"/>
    <mergeCell ref="E244:J244"/>
    <mergeCell ref="E252:J252"/>
    <mergeCell ref="E245:J245"/>
    <mergeCell ref="E251:J251"/>
    <mergeCell ref="F248:J248"/>
    <mergeCell ref="C250:J250"/>
    <mergeCell ref="A349:A350"/>
    <mergeCell ref="B349:B350"/>
    <mergeCell ref="C349:C350"/>
    <mergeCell ref="D349:D350"/>
    <mergeCell ref="B289:D289"/>
    <mergeCell ref="E372:J372"/>
    <mergeCell ref="B298:D298"/>
    <mergeCell ref="F296:J296"/>
    <mergeCell ref="E317:J317"/>
    <mergeCell ref="E313:J313"/>
    <mergeCell ref="E191:J191"/>
    <mergeCell ref="E197:J197"/>
    <mergeCell ref="F242:J242"/>
    <mergeCell ref="E240:J240"/>
    <mergeCell ref="E241:J241"/>
    <mergeCell ref="E207:J207"/>
    <mergeCell ref="F228:J228"/>
    <mergeCell ref="F194:J194"/>
    <mergeCell ref="E198:J198"/>
    <mergeCell ref="E209:J209"/>
    <mergeCell ref="E206:J206"/>
    <mergeCell ref="E196:J196"/>
    <mergeCell ref="F201:J201"/>
    <mergeCell ref="E219:J219"/>
    <mergeCell ref="E232:J232"/>
    <mergeCell ref="E199:J199"/>
    <mergeCell ref="E220:J220"/>
    <mergeCell ref="F208:J208"/>
    <mergeCell ref="E224:J224"/>
    <mergeCell ref="E223:J223"/>
    <mergeCell ref="E185:J185"/>
    <mergeCell ref="E177:J177"/>
    <mergeCell ref="E205:J205"/>
    <mergeCell ref="E204:J204"/>
    <mergeCell ref="E188:J188"/>
    <mergeCell ref="E184:J184"/>
    <mergeCell ref="E186:J186"/>
    <mergeCell ref="B189:J189"/>
    <mergeCell ref="E179:J179"/>
    <mergeCell ref="E192:J192"/>
    <mergeCell ref="E149:J149"/>
    <mergeCell ref="E180:J180"/>
    <mergeCell ref="E167:J167"/>
    <mergeCell ref="A27:A28"/>
    <mergeCell ref="E98:J98"/>
    <mergeCell ref="K76:K77"/>
    <mergeCell ref="K34:K35"/>
    <mergeCell ref="E87:J87"/>
    <mergeCell ref="E176:J176"/>
    <mergeCell ref="E173:J173"/>
    <mergeCell ref="A76:A77"/>
    <mergeCell ref="E141:J141"/>
    <mergeCell ref="E129:H129"/>
    <mergeCell ref="E96:J96"/>
    <mergeCell ref="D116:J116"/>
    <mergeCell ref="F144:J144"/>
    <mergeCell ref="A125:M125"/>
    <mergeCell ref="E120:J120"/>
    <mergeCell ref="E105:J105"/>
    <mergeCell ref="E109:J109"/>
    <mergeCell ref="A2:M2"/>
    <mergeCell ref="L27:L28"/>
    <mergeCell ref="M27:M28"/>
    <mergeCell ref="L34:L35"/>
    <mergeCell ref="M34:M35"/>
    <mergeCell ref="E20:J20"/>
    <mergeCell ref="A34:A35"/>
    <mergeCell ref="E8:J8"/>
    <mergeCell ref="A33:K33"/>
    <mergeCell ref="E16:J16"/>
    <mergeCell ref="C6:I6"/>
    <mergeCell ref="E135:J135"/>
    <mergeCell ref="E106:J106"/>
    <mergeCell ref="E110:J110"/>
    <mergeCell ref="A124:K124"/>
    <mergeCell ref="A114:M114"/>
    <mergeCell ref="E93:J93"/>
    <mergeCell ref="L76:L77"/>
    <mergeCell ref="M76:M77"/>
    <mergeCell ref="A101:M101"/>
    <mergeCell ref="E145:J145"/>
    <mergeCell ref="E146:J146"/>
    <mergeCell ref="E147:J147"/>
    <mergeCell ref="E148:J148"/>
    <mergeCell ref="E142:J142"/>
    <mergeCell ref="K27:K28"/>
    <mergeCell ref="E102:J102"/>
    <mergeCell ref="E108:J108"/>
    <mergeCell ref="E69:J69"/>
    <mergeCell ref="E68:J68"/>
  </mergeCells>
  <printOptions/>
  <pageMargins left="0.15748031496062992" right="0.15748031496062992" top="0.11811023622047245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webadmin</cp:lastModifiedBy>
  <cp:lastPrinted>2021-12-28T10:32:55Z</cp:lastPrinted>
  <dcterms:created xsi:type="dcterms:W3CDTF">2009-11-09T11:33:14Z</dcterms:created>
  <dcterms:modified xsi:type="dcterms:W3CDTF">2021-12-30T15:56:46Z</dcterms:modified>
  <cp:category/>
  <cp:version/>
  <cp:contentType/>
  <cp:contentStatus/>
</cp:coreProperties>
</file>