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F30911AD-EBEC-4D32-BE75-5B9B17E486AC}" xr6:coauthVersionLast="47" xr6:coauthVersionMax="47" xr10:uidLastSave="{00000000-0000-0000-0000-000000000000}"/>
  <bookViews>
    <workbookView xWindow="-108" yWindow="-108" windowWidth="23256" windowHeight="12576" tabRatio="755" activeTab="1" xr2:uid="{00000000-000D-0000-FFFF-FFFF00000000}"/>
  </bookViews>
  <sheets>
    <sheet name="Bogdanovci" sheetId="1" r:id="rId1"/>
    <sheet name="Petrovci" sheetId="2" r:id="rId2"/>
    <sheet name="Svinjarevci" sheetId="4" r:id="rId3"/>
    <sheet name="Stari Jankovci" sheetId="5" r:id="rId4"/>
    <sheet name="REKAPITULACIJA" sheetId="6" r:id="rId5"/>
  </sheets>
  <calcPr calcId="191029"/>
</workbook>
</file>

<file path=xl/calcChain.xml><?xml version="1.0" encoding="utf-8"?>
<calcChain xmlns="http://schemas.openxmlformats.org/spreadsheetml/2006/main">
  <c r="AH20" i="2" l="1"/>
  <c r="AG20" i="2"/>
  <c r="AH29" i="4"/>
  <c r="AG23" i="4"/>
  <c r="AH23" i="4" s="1"/>
  <c r="AG8" i="4"/>
  <c r="AH8" i="4" s="1"/>
  <c r="AG9" i="4"/>
  <c r="AH9" i="4" s="1"/>
  <c r="AG5" i="4"/>
  <c r="AH5" i="4" s="1"/>
  <c r="AG4" i="4"/>
  <c r="AH4" i="4" s="1"/>
  <c r="AH14" i="2"/>
  <c r="AG23" i="2"/>
  <c r="AH23" i="2" s="1"/>
  <c r="AG16" i="2"/>
  <c r="AH16" i="2" s="1"/>
  <c r="AG12" i="2"/>
  <c r="AH12" i="2" s="1"/>
  <c r="AG13" i="2"/>
  <c r="AH13" i="2" s="1"/>
  <c r="AG5" i="2"/>
  <c r="AH5" i="2" s="1"/>
  <c r="AG4" i="2"/>
  <c r="AH4" i="2" s="1"/>
  <c r="AH58" i="1"/>
  <c r="AH113" i="1"/>
  <c r="AG113" i="1"/>
  <c r="AG79" i="1"/>
  <c r="AH79" i="1" s="1"/>
  <c r="AG77" i="1"/>
  <c r="AH77" i="1" s="1"/>
  <c r="AG71" i="1"/>
  <c r="AH71" i="1" s="1"/>
  <c r="AG70" i="1"/>
  <c r="AH70" i="1" s="1"/>
  <c r="AG25" i="2" l="1"/>
  <c r="AH25" i="2" s="1"/>
  <c r="AG4" i="5"/>
  <c r="AH4" i="5" s="1"/>
  <c r="AH9" i="5" s="1"/>
  <c r="AG70" i="4"/>
  <c r="AH70" i="4" s="1"/>
  <c r="AG50" i="4"/>
  <c r="AH50" i="4" s="1"/>
  <c r="AG37" i="4"/>
  <c r="AH37" i="4" s="1"/>
  <c r="AG21" i="4"/>
  <c r="AH21" i="4" s="1"/>
  <c r="AG14" i="4"/>
  <c r="AH14" i="4" s="1"/>
  <c r="AG95" i="4"/>
  <c r="AH95" i="4" s="1"/>
  <c r="AG93" i="4"/>
  <c r="AH93" i="4" s="1"/>
  <c r="AG92" i="4"/>
  <c r="AH92" i="4" s="1"/>
  <c r="AG91" i="4"/>
  <c r="AH91" i="4" s="1"/>
  <c r="AG90" i="4"/>
  <c r="AH90" i="4" s="1"/>
  <c r="AG89" i="4"/>
  <c r="AH89" i="4" s="1"/>
  <c r="AG87" i="4"/>
  <c r="AH87" i="4" s="1"/>
  <c r="AG86" i="4"/>
  <c r="AH86" i="4" s="1"/>
  <c r="AG75" i="4"/>
  <c r="AH75" i="4" s="1"/>
  <c r="AG74" i="4"/>
  <c r="AH74" i="4" s="1"/>
  <c r="AG73" i="4"/>
  <c r="AH73" i="4" s="1"/>
  <c r="AG72" i="4"/>
  <c r="AH72" i="4" s="1"/>
  <c r="AG71" i="4"/>
  <c r="AH71" i="4" s="1"/>
  <c r="AG69" i="4"/>
  <c r="AH69" i="4" s="1"/>
  <c r="AG57" i="4"/>
  <c r="AH57" i="4" s="1"/>
  <c r="AG56" i="4"/>
  <c r="AH56" i="4" s="1"/>
  <c r="AG53" i="4"/>
  <c r="AH53" i="4" s="1"/>
  <c r="AG52" i="4"/>
  <c r="AH52" i="4" s="1"/>
  <c r="AG46" i="4"/>
  <c r="AH46" i="4" s="1"/>
  <c r="AG45" i="4"/>
  <c r="AH45" i="4" s="1"/>
  <c r="AG44" i="4"/>
  <c r="AH44" i="4" s="1"/>
  <c r="AG43" i="4"/>
  <c r="AH43" i="4" s="1"/>
  <c r="AG42" i="4"/>
  <c r="AH42" i="4" s="1"/>
  <c r="AG41" i="4"/>
  <c r="AH41" i="4" s="1"/>
  <c r="AG96" i="4"/>
  <c r="AH96" i="4" s="1"/>
  <c r="AG94" i="4"/>
  <c r="AH94" i="4" s="1"/>
  <c r="AG88" i="4"/>
  <c r="AH88" i="4" s="1"/>
  <c r="AG85" i="4"/>
  <c r="AH85" i="4" s="1"/>
  <c r="AG84" i="4"/>
  <c r="AH84" i="4" s="1"/>
  <c r="AG83" i="4"/>
  <c r="AH83" i="4" s="1"/>
  <c r="AG82" i="4"/>
  <c r="AH82" i="4" s="1"/>
  <c r="AG81" i="4"/>
  <c r="AH81" i="4" s="1"/>
  <c r="AG80" i="4"/>
  <c r="AH80" i="4" s="1"/>
  <c r="AG79" i="4"/>
  <c r="AH79" i="4" s="1"/>
  <c r="AG78" i="4"/>
  <c r="AH78" i="4" s="1"/>
  <c r="AG77" i="4"/>
  <c r="AH77" i="4" s="1"/>
  <c r="AG76" i="4"/>
  <c r="AH76" i="4" s="1"/>
  <c r="AG68" i="4"/>
  <c r="AH68" i="4" s="1"/>
  <c r="AG67" i="4"/>
  <c r="AH67" i="4" s="1"/>
  <c r="AG66" i="4"/>
  <c r="AH66" i="4" s="1"/>
  <c r="AG65" i="4"/>
  <c r="AH65" i="4" s="1"/>
  <c r="AG64" i="4"/>
  <c r="AH64" i="4" s="1"/>
  <c r="AG63" i="4"/>
  <c r="AH63" i="4" s="1"/>
  <c r="AG62" i="4"/>
  <c r="AH62" i="4" s="1"/>
  <c r="AG61" i="4"/>
  <c r="AH61" i="4" s="1"/>
  <c r="AG60" i="4"/>
  <c r="AH60" i="4" s="1"/>
  <c r="AG59" i="4"/>
  <c r="AH59" i="4" s="1"/>
  <c r="AG58" i="4"/>
  <c r="AH58" i="4" s="1"/>
  <c r="AG55" i="4"/>
  <c r="AH55" i="4" s="1"/>
  <c r="AG54" i="4"/>
  <c r="AH54" i="4" s="1"/>
  <c r="AG51" i="4"/>
  <c r="AH51" i="4" s="1"/>
  <c r="AG49" i="4"/>
  <c r="AH49" i="4" s="1"/>
  <c r="AG48" i="4"/>
  <c r="AH48" i="4" s="1"/>
  <c r="AG47" i="4"/>
  <c r="AH47" i="4" s="1"/>
  <c r="AG40" i="4"/>
  <c r="AH40" i="4" s="1"/>
  <c r="AG39" i="4"/>
  <c r="AH39" i="4" s="1"/>
  <c r="AG38" i="4"/>
  <c r="AH38" i="4" s="1"/>
  <c r="AG36" i="4"/>
  <c r="AH36" i="4" s="1"/>
  <c r="AG35" i="4"/>
  <c r="AH35" i="4" s="1"/>
  <c r="AG34" i="4"/>
  <c r="AH34" i="4" s="1"/>
  <c r="AG33" i="4"/>
  <c r="AH33" i="4" s="1"/>
  <c r="AG32" i="4"/>
  <c r="AH32" i="4" s="1"/>
  <c r="AG31" i="4"/>
  <c r="AH31" i="4" s="1"/>
  <c r="AG30" i="4"/>
  <c r="AH30" i="4" s="1"/>
  <c r="AG28" i="4"/>
  <c r="AH28" i="4" s="1"/>
  <c r="AG27" i="4"/>
  <c r="AH27" i="4" s="1"/>
  <c r="AG26" i="4"/>
  <c r="AH26" i="4" s="1"/>
  <c r="AG25" i="4"/>
  <c r="AH25" i="4" s="1"/>
  <c r="AG24" i="4"/>
  <c r="AH24" i="4" s="1"/>
  <c r="AG17" i="4"/>
  <c r="AH17" i="4" s="1"/>
  <c r="AG11" i="4"/>
  <c r="AH11" i="4" s="1"/>
  <c r="AG10" i="4"/>
  <c r="AH10" i="4" s="1"/>
  <c r="AG12" i="4"/>
  <c r="AH12" i="4" s="1"/>
  <c r="AG13" i="4"/>
  <c r="AH13" i="4" s="1"/>
  <c r="AG15" i="4"/>
  <c r="AH15" i="4" s="1"/>
  <c r="AG16" i="4"/>
  <c r="AH16" i="4" s="1"/>
  <c r="AG18" i="4"/>
  <c r="AH18" i="4" s="1"/>
  <c r="AG19" i="4"/>
  <c r="AH19" i="4" s="1"/>
  <c r="AG20" i="4"/>
  <c r="AH20" i="4" s="1"/>
  <c r="AG22" i="4"/>
  <c r="AH22" i="4" s="1"/>
  <c r="AG6" i="4"/>
  <c r="AG7" i="4"/>
  <c r="AH7" i="4" s="1"/>
  <c r="AG113" i="2"/>
  <c r="AH113" i="2" s="1"/>
  <c r="AG46" i="2"/>
  <c r="AH46" i="2" s="1"/>
  <c r="AG33" i="2"/>
  <c r="AH33" i="2" s="1"/>
  <c r="AG50" i="2"/>
  <c r="AH50" i="2" s="1"/>
  <c r="AG29" i="2"/>
  <c r="AH29" i="2" s="1"/>
  <c r="AG28" i="2"/>
  <c r="AH28" i="2" s="1"/>
  <c r="AG27" i="2"/>
  <c r="AH27" i="2" s="1"/>
  <c r="AG34" i="2"/>
  <c r="AH34" i="2" s="1"/>
  <c r="AG37" i="2"/>
  <c r="AH37" i="2" s="1"/>
  <c r="AG43" i="2"/>
  <c r="AH43" i="2" s="1"/>
  <c r="AG49" i="2"/>
  <c r="AH49" i="2" s="1"/>
  <c r="AG62" i="2"/>
  <c r="AH62" i="2" s="1"/>
  <c r="AG61" i="2"/>
  <c r="AH61" i="2" s="1"/>
  <c r="AG60" i="2"/>
  <c r="AH60" i="2" s="1"/>
  <c r="AG70" i="2"/>
  <c r="AH70" i="2" s="1"/>
  <c r="AG78" i="2"/>
  <c r="AH78" i="2" s="1"/>
  <c r="AG91" i="2"/>
  <c r="AH91" i="2" s="1"/>
  <c r="AG90" i="2"/>
  <c r="AH90" i="2" s="1"/>
  <c r="AG94" i="2"/>
  <c r="AH94" i="2" s="1"/>
  <c r="AG97" i="2"/>
  <c r="AH97" i="2" s="1"/>
  <c r="AG101" i="2"/>
  <c r="AH101" i="2" s="1"/>
  <c r="AG108" i="2"/>
  <c r="AH108" i="2" s="1"/>
  <c r="AG119" i="2"/>
  <c r="AH119" i="2" s="1"/>
  <c r="AG118" i="2"/>
  <c r="AH118" i="2" s="1"/>
  <c r="AG130" i="2"/>
  <c r="AH130" i="2" s="1"/>
  <c r="AG134" i="2"/>
  <c r="AH134" i="2" s="1"/>
  <c r="AG133" i="2"/>
  <c r="AH133" i="2" s="1"/>
  <c r="AG135" i="2"/>
  <c r="AH135" i="2" s="1"/>
  <c r="AG138" i="2"/>
  <c r="AH138" i="2" s="1"/>
  <c r="AG143" i="2"/>
  <c r="AH143" i="2" s="1"/>
  <c r="AG142" i="2"/>
  <c r="AH142" i="2" s="1"/>
  <c r="AG141" i="2"/>
  <c r="AH141" i="2" s="1"/>
  <c r="AG157" i="2"/>
  <c r="AH157" i="2" s="1"/>
  <c r="AG158" i="2"/>
  <c r="AH158" i="2" s="1"/>
  <c r="AG156" i="2"/>
  <c r="AH156" i="2" s="1"/>
  <c r="AG155" i="2"/>
  <c r="AH155" i="2" s="1"/>
  <c r="AG154" i="2"/>
  <c r="AH154" i="2" s="1"/>
  <c r="AG153" i="2"/>
  <c r="AH153" i="2" s="1"/>
  <c r="AG152" i="2"/>
  <c r="AH152" i="2" s="1"/>
  <c r="AG151" i="2"/>
  <c r="AH151" i="2" s="1"/>
  <c r="AG150" i="2"/>
  <c r="AH150" i="2" s="1"/>
  <c r="AG149" i="2"/>
  <c r="AH149" i="2" s="1"/>
  <c r="AG148" i="2"/>
  <c r="AH148" i="2" s="1"/>
  <c r="AG147" i="2"/>
  <c r="AH147" i="2" s="1"/>
  <c r="AG146" i="2"/>
  <c r="AH146" i="2" s="1"/>
  <c r="AG145" i="2"/>
  <c r="AH145" i="2" s="1"/>
  <c r="AG144" i="2"/>
  <c r="AH144" i="2" s="1"/>
  <c r="AG140" i="2"/>
  <c r="AH140" i="2" s="1"/>
  <c r="AG139" i="2"/>
  <c r="AH139" i="2" s="1"/>
  <c r="AG137" i="2"/>
  <c r="AH137" i="2" s="1"/>
  <c r="AG136" i="2"/>
  <c r="AH136" i="2" s="1"/>
  <c r="AG132" i="2"/>
  <c r="AH132" i="2" s="1"/>
  <c r="AG131" i="2"/>
  <c r="AH131" i="2" s="1"/>
  <c r="AG129" i="2"/>
  <c r="AH129" i="2" s="1"/>
  <c r="AG128" i="2"/>
  <c r="AH128" i="2" s="1"/>
  <c r="AG127" i="2"/>
  <c r="AH127" i="2" s="1"/>
  <c r="AG126" i="2"/>
  <c r="AH126" i="2" s="1"/>
  <c r="AG125" i="2"/>
  <c r="AH125" i="2" s="1"/>
  <c r="AG124" i="2"/>
  <c r="AH124" i="2" s="1"/>
  <c r="AG123" i="2"/>
  <c r="AH123" i="2" s="1"/>
  <c r="AG122" i="2"/>
  <c r="AH122" i="2" s="1"/>
  <c r="AG121" i="2"/>
  <c r="AH121" i="2" s="1"/>
  <c r="AG120" i="2"/>
  <c r="AH120" i="2" s="1"/>
  <c r="AG117" i="2"/>
  <c r="AH117" i="2" s="1"/>
  <c r="AG116" i="2"/>
  <c r="AH116" i="2" s="1"/>
  <c r="AG115" i="2"/>
  <c r="AH115" i="2" s="1"/>
  <c r="AG114" i="2"/>
  <c r="AH114" i="2" s="1"/>
  <c r="AG112" i="2"/>
  <c r="AH112" i="2" s="1"/>
  <c r="AG111" i="2"/>
  <c r="AH111" i="2" s="1"/>
  <c r="AG110" i="2"/>
  <c r="AH110" i="2" s="1"/>
  <c r="AG109" i="2"/>
  <c r="AH109" i="2" s="1"/>
  <c r="AG107" i="2"/>
  <c r="AH107" i="2" s="1"/>
  <c r="AG106" i="2"/>
  <c r="AH106" i="2" s="1"/>
  <c r="AG105" i="2"/>
  <c r="AH105" i="2" s="1"/>
  <c r="AG104" i="2"/>
  <c r="AH104" i="2" s="1"/>
  <c r="AG103" i="2"/>
  <c r="AH103" i="2" s="1"/>
  <c r="AG102" i="2"/>
  <c r="AH102" i="2" s="1"/>
  <c r="AG100" i="2"/>
  <c r="AH100" i="2" s="1"/>
  <c r="AG99" i="2"/>
  <c r="AH99" i="2" s="1"/>
  <c r="AG98" i="2"/>
  <c r="AH98" i="2" s="1"/>
  <c r="AG96" i="2"/>
  <c r="AH96" i="2" s="1"/>
  <c r="AG95" i="2"/>
  <c r="AH95" i="2" s="1"/>
  <c r="AG93" i="2"/>
  <c r="AH93" i="2" s="1"/>
  <c r="AG92" i="2"/>
  <c r="AH92" i="2" s="1"/>
  <c r="AG89" i="2"/>
  <c r="AH89" i="2" s="1"/>
  <c r="AG88" i="2"/>
  <c r="AH88" i="2" s="1"/>
  <c r="AG87" i="2"/>
  <c r="AH87" i="2" s="1"/>
  <c r="AG86" i="2"/>
  <c r="AH86" i="2" s="1"/>
  <c r="AG85" i="2"/>
  <c r="AH85" i="2" s="1"/>
  <c r="AG84" i="2"/>
  <c r="AH84" i="2" s="1"/>
  <c r="AG83" i="2"/>
  <c r="AH83" i="2" s="1"/>
  <c r="AG82" i="2"/>
  <c r="AH82" i="2" s="1"/>
  <c r="AG81" i="2"/>
  <c r="AH81" i="2" s="1"/>
  <c r="AG80" i="2"/>
  <c r="AH80" i="2" s="1"/>
  <c r="AG79" i="2"/>
  <c r="AH79" i="2" s="1"/>
  <c r="AG77" i="2"/>
  <c r="AH77" i="2" s="1"/>
  <c r="AG76" i="2"/>
  <c r="AH76" i="2" s="1"/>
  <c r="AG75" i="2"/>
  <c r="AH75" i="2" s="1"/>
  <c r="AG74" i="2"/>
  <c r="AH74" i="2" s="1"/>
  <c r="AG73" i="2"/>
  <c r="AH73" i="2" s="1"/>
  <c r="AG72" i="2"/>
  <c r="AH72" i="2" s="1"/>
  <c r="AG71" i="2"/>
  <c r="AH71" i="2" s="1"/>
  <c r="AG69" i="2"/>
  <c r="AH69" i="2" s="1"/>
  <c r="AG68" i="2"/>
  <c r="AH68" i="2" s="1"/>
  <c r="AG67" i="2"/>
  <c r="AH67" i="2" s="1"/>
  <c r="AG66" i="2"/>
  <c r="AH66" i="2" s="1"/>
  <c r="AG65" i="2"/>
  <c r="AH65" i="2" s="1"/>
  <c r="AG64" i="2"/>
  <c r="AH64" i="2" s="1"/>
  <c r="AG63" i="2"/>
  <c r="AH63" i="2" s="1"/>
  <c r="AG59" i="2"/>
  <c r="AH59" i="2" s="1"/>
  <c r="AG58" i="2"/>
  <c r="AH58" i="2" s="1"/>
  <c r="AG57" i="2"/>
  <c r="AH57" i="2" s="1"/>
  <c r="AG56" i="2"/>
  <c r="AH56" i="2" s="1"/>
  <c r="AG55" i="2"/>
  <c r="AH55" i="2" s="1"/>
  <c r="AG54" i="2"/>
  <c r="AH54" i="2" s="1"/>
  <c r="AG53" i="2"/>
  <c r="AH53" i="2" s="1"/>
  <c r="AG52" i="2"/>
  <c r="AH52" i="2" s="1"/>
  <c r="AG51" i="2"/>
  <c r="AH51" i="2" s="1"/>
  <c r="AG48" i="2"/>
  <c r="AH48" i="2" s="1"/>
  <c r="AG47" i="2"/>
  <c r="AH47" i="2" s="1"/>
  <c r="AG45" i="2"/>
  <c r="AH45" i="2" s="1"/>
  <c r="AG44" i="2"/>
  <c r="AH44" i="2" s="1"/>
  <c r="AG42" i="2"/>
  <c r="AH42" i="2" s="1"/>
  <c r="AG41" i="2"/>
  <c r="AH41" i="2" s="1"/>
  <c r="AG40" i="2"/>
  <c r="AH40" i="2" s="1"/>
  <c r="AG39" i="2"/>
  <c r="AH39" i="2" s="1"/>
  <c r="AG38" i="2"/>
  <c r="AH38" i="2" s="1"/>
  <c r="AG36" i="2"/>
  <c r="AH36" i="2" s="1"/>
  <c r="AG35" i="2"/>
  <c r="AH35" i="2" s="1"/>
  <c r="AG30" i="2"/>
  <c r="AH30" i="2" s="1"/>
  <c r="AG31" i="2"/>
  <c r="AH31" i="2" s="1"/>
  <c r="AG32" i="2"/>
  <c r="AH32" i="2" s="1"/>
  <c r="AG26" i="2"/>
  <c r="AH26" i="2" s="1"/>
  <c r="AG24" i="2"/>
  <c r="AH24" i="2" s="1"/>
  <c r="AG22" i="2"/>
  <c r="AH22" i="2" s="1"/>
  <c r="AG18" i="2"/>
  <c r="AH18" i="2" s="1"/>
  <c r="AG17" i="2"/>
  <c r="AH17" i="2" s="1"/>
  <c r="AG15" i="2"/>
  <c r="AH15" i="2" s="1"/>
  <c r="AG9" i="2"/>
  <c r="AH9" i="2" s="1"/>
  <c r="AG10" i="2"/>
  <c r="AH10" i="2" s="1"/>
  <c r="AG11" i="2"/>
  <c r="AH11" i="2" s="1"/>
  <c r="AG8" i="2"/>
  <c r="AH8" i="2" s="1"/>
  <c r="AG7" i="2"/>
  <c r="AH7" i="2" s="1"/>
  <c r="AG6" i="2"/>
  <c r="AG53" i="1"/>
  <c r="AH53" i="1" s="1"/>
  <c r="AG60" i="1"/>
  <c r="AH60" i="1" s="1"/>
  <c r="AG61" i="1"/>
  <c r="AH61" i="1" s="1"/>
  <c r="AG68" i="1"/>
  <c r="AH68" i="1" s="1"/>
  <c r="AG82" i="1"/>
  <c r="AH82" i="1" s="1"/>
  <c r="AG83" i="1"/>
  <c r="AH83" i="1" s="1"/>
  <c r="AG84" i="1"/>
  <c r="AH84" i="1" s="1"/>
  <c r="AG112" i="1"/>
  <c r="AH112" i="1" s="1"/>
  <c r="AG168" i="1"/>
  <c r="AH168" i="1" s="1"/>
  <c r="AG169" i="1"/>
  <c r="AH169" i="1" s="1"/>
  <c r="AG170" i="1"/>
  <c r="AH170" i="1" s="1"/>
  <c r="AG171" i="1"/>
  <c r="AH171" i="1" s="1"/>
  <c r="AG172" i="1"/>
  <c r="AH172" i="1" s="1"/>
  <c r="AG17" i="1"/>
  <c r="AH17" i="1" s="1"/>
  <c r="AG16" i="1"/>
  <c r="AH16" i="1" s="1"/>
  <c r="AG15" i="1"/>
  <c r="AH15" i="1" s="1"/>
  <c r="AG14" i="1"/>
  <c r="AH14" i="1" s="1"/>
  <c r="AG13" i="1"/>
  <c r="AH13" i="1" s="1"/>
  <c r="AG12" i="1"/>
  <c r="AH12" i="1" s="1"/>
  <c r="AG11" i="1"/>
  <c r="AH11" i="1" s="1"/>
  <c r="AG10" i="1"/>
  <c r="AH10" i="1" s="1"/>
  <c r="AG9" i="1"/>
  <c r="AH9" i="1" s="1"/>
  <c r="AG8" i="1"/>
  <c r="AH8" i="1" s="1"/>
  <c r="AG7" i="1"/>
  <c r="AH7" i="1" s="1"/>
  <c r="AG6" i="1"/>
  <c r="AH6" i="1" s="1"/>
  <c r="AG90" i="1"/>
  <c r="AH90" i="1" s="1"/>
  <c r="AG96" i="1"/>
  <c r="AH96" i="1" s="1"/>
  <c r="AG95" i="1"/>
  <c r="AH95" i="1" s="1"/>
  <c r="AG99" i="1"/>
  <c r="AH99" i="1" s="1"/>
  <c r="AG118" i="1"/>
  <c r="AH118" i="1" s="1"/>
  <c r="AG124" i="1"/>
  <c r="AH124" i="1" s="1"/>
  <c r="AG125" i="1"/>
  <c r="AH125" i="1" s="1"/>
  <c r="AG126" i="1"/>
  <c r="AH126" i="1" s="1"/>
  <c r="AG129" i="1"/>
  <c r="AH129" i="1" s="1"/>
  <c r="AG130" i="1"/>
  <c r="AH130" i="1" s="1"/>
  <c r="AG133" i="1"/>
  <c r="AH133" i="1" s="1"/>
  <c r="AG138" i="1"/>
  <c r="AH138" i="1" s="1"/>
  <c r="AG155" i="1"/>
  <c r="AH155" i="1" s="1"/>
  <c r="AG157" i="1"/>
  <c r="AH157" i="1" s="1"/>
  <c r="AG162" i="1"/>
  <c r="AH162" i="1" s="1"/>
  <c r="AG161" i="1"/>
  <c r="AH161" i="1" s="1"/>
  <c r="AG25" i="1"/>
  <c r="AH25" i="1" s="1"/>
  <c r="AG87" i="1"/>
  <c r="AH87" i="1" s="1"/>
  <c r="AG86" i="1"/>
  <c r="AH86" i="1" s="1"/>
  <c r="AG85" i="1"/>
  <c r="AH85" i="1" s="1"/>
  <c r="AG74" i="1"/>
  <c r="AH74" i="1" s="1"/>
  <c r="AG50" i="1"/>
  <c r="AH50" i="1" s="1"/>
  <c r="AG33" i="1"/>
  <c r="AH33" i="1" s="1"/>
  <c r="AG111" i="1"/>
  <c r="AH111" i="1" s="1"/>
  <c r="AG88" i="1"/>
  <c r="AH88" i="1" s="1"/>
  <c r="AG89" i="1"/>
  <c r="AH89" i="1" s="1"/>
  <c r="AG91" i="1"/>
  <c r="AH91" i="1" s="1"/>
  <c r="AG92" i="1"/>
  <c r="AH92" i="1" s="1"/>
  <c r="AG93" i="1"/>
  <c r="AH93" i="1" s="1"/>
  <c r="AG94" i="1"/>
  <c r="AH94" i="1" s="1"/>
  <c r="AG97" i="1"/>
  <c r="AH97" i="1" s="1"/>
  <c r="AG98" i="1"/>
  <c r="AH98" i="1" s="1"/>
  <c r="AG100" i="1"/>
  <c r="AH100" i="1" s="1"/>
  <c r="AG101" i="1"/>
  <c r="AH101" i="1" s="1"/>
  <c r="AG102" i="1"/>
  <c r="AH102" i="1" s="1"/>
  <c r="AG103" i="1"/>
  <c r="AH103" i="1" s="1"/>
  <c r="AG104" i="1"/>
  <c r="AH104" i="1" s="1"/>
  <c r="AG105" i="1"/>
  <c r="AH105" i="1" s="1"/>
  <c r="AG106" i="1"/>
  <c r="AH106" i="1" s="1"/>
  <c r="AG107" i="1"/>
  <c r="AH107" i="1" s="1"/>
  <c r="AG108" i="1"/>
  <c r="AH108" i="1" s="1"/>
  <c r="AG109" i="1"/>
  <c r="AH109" i="1" s="1"/>
  <c r="AG110" i="1"/>
  <c r="AH110" i="1" s="1"/>
  <c r="AG114" i="1"/>
  <c r="AH114" i="1" s="1"/>
  <c r="AG115" i="1"/>
  <c r="AH115" i="1" s="1"/>
  <c r="AG116" i="1"/>
  <c r="AH116" i="1" s="1"/>
  <c r="AG117" i="1"/>
  <c r="AH117" i="1" s="1"/>
  <c r="AG119" i="1"/>
  <c r="AH119" i="1" s="1"/>
  <c r="AG120" i="1"/>
  <c r="AH120" i="1" s="1"/>
  <c r="AG121" i="1"/>
  <c r="AH121" i="1" s="1"/>
  <c r="AG122" i="1"/>
  <c r="AH122" i="1" s="1"/>
  <c r="AG123" i="1"/>
  <c r="AH123" i="1" s="1"/>
  <c r="AG127" i="1"/>
  <c r="AH127" i="1" s="1"/>
  <c r="AG128" i="1"/>
  <c r="AH128" i="1" s="1"/>
  <c r="AG131" i="1"/>
  <c r="AH131" i="1" s="1"/>
  <c r="AG132" i="1"/>
  <c r="AH132" i="1" s="1"/>
  <c r="AG134" i="1"/>
  <c r="AH134" i="1" s="1"/>
  <c r="AG135" i="1"/>
  <c r="AH135" i="1" s="1"/>
  <c r="AG136" i="1"/>
  <c r="AH136" i="1" s="1"/>
  <c r="AG137" i="1"/>
  <c r="AH137" i="1" s="1"/>
  <c r="AG139" i="1"/>
  <c r="AH139" i="1" s="1"/>
  <c r="AG140" i="1"/>
  <c r="AH140" i="1" s="1"/>
  <c r="AG141" i="1"/>
  <c r="AH141" i="1" s="1"/>
  <c r="AG142" i="1"/>
  <c r="AH142" i="1" s="1"/>
  <c r="AG143" i="1"/>
  <c r="AH143" i="1" s="1"/>
  <c r="AG144" i="1"/>
  <c r="AH144" i="1" s="1"/>
  <c r="AG145" i="1"/>
  <c r="AH145" i="1" s="1"/>
  <c r="AG146" i="1"/>
  <c r="AH146" i="1" s="1"/>
  <c r="AG147" i="1"/>
  <c r="AH147" i="1" s="1"/>
  <c r="AG148" i="1"/>
  <c r="AH148" i="1" s="1"/>
  <c r="AG149" i="1"/>
  <c r="AH149" i="1" s="1"/>
  <c r="AG150" i="1"/>
  <c r="AH150" i="1" s="1"/>
  <c r="AG151" i="1"/>
  <c r="AH151" i="1" s="1"/>
  <c r="AG152" i="1"/>
  <c r="AH152" i="1" s="1"/>
  <c r="AG153" i="1"/>
  <c r="AH153" i="1" s="1"/>
  <c r="AG154" i="1"/>
  <c r="AH154" i="1" s="1"/>
  <c r="AG156" i="1"/>
  <c r="AH156" i="1" s="1"/>
  <c r="AG158" i="1"/>
  <c r="AH158" i="1" s="1"/>
  <c r="AG159" i="1"/>
  <c r="AH159" i="1" s="1"/>
  <c r="AG160" i="1"/>
  <c r="AH160" i="1" s="1"/>
  <c r="AG163" i="1"/>
  <c r="AH163" i="1" s="1"/>
  <c r="AG164" i="1"/>
  <c r="AH164" i="1" s="1"/>
  <c r="AG165" i="1"/>
  <c r="AH165" i="1" s="1"/>
  <c r="AG166" i="1"/>
  <c r="AH166" i="1" s="1"/>
  <c r="AG167" i="1"/>
  <c r="AH167" i="1" s="1"/>
  <c r="AG80" i="1"/>
  <c r="AH80" i="1" s="1"/>
  <c r="AG81" i="1"/>
  <c r="AH81" i="1" s="1"/>
  <c r="AG78" i="1"/>
  <c r="AH78" i="1" s="1"/>
  <c r="AG73" i="1"/>
  <c r="AH73" i="1" s="1"/>
  <c r="AG75" i="1"/>
  <c r="AH75" i="1" s="1"/>
  <c r="AG76" i="1"/>
  <c r="AH76" i="1" s="1"/>
  <c r="AG72" i="1"/>
  <c r="AH72" i="1" s="1"/>
  <c r="AG69" i="1"/>
  <c r="AH69" i="1" s="1"/>
  <c r="AG63" i="1"/>
  <c r="AH63" i="1" s="1"/>
  <c r="AG64" i="1"/>
  <c r="AH64" i="1" s="1"/>
  <c r="AG65" i="1"/>
  <c r="AH65" i="1" s="1"/>
  <c r="AG66" i="1"/>
  <c r="AH66" i="1" s="1"/>
  <c r="AG67" i="1"/>
  <c r="AH67" i="1" s="1"/>
  <c r="AG62" i="1"/>
  <c r="AH62" i="1" s="1"/>
  <c r="AG59" i="1"/>
  <c r="AH59" i="1" s="1"/>
  <c r="AG51" i="1"/>
  <c r="AH51" i="1" s="1"/>
  <c r="AG52" i="1"/>
  <c r="AH52" i="1" s="1"/>
  <c r="AG54" i="1"/>
  <c r="AH54" i="1" s="1"/>
  <c r="AG55" i="1"/>
  <c r="AH55" i="1" s="1"/>
  <c r="AG56" i="1"/>
  <c r="AH56" i="1" s="1"/>
  <c r="AG57" i="1"/>
  <c r="AH57" i="1" s="1"/>
  <c r="AG32" i="1"/>
  <c r="AH32" i="1" s="1"/>
  <c r="AG34" i="1"/>
  <c r="AH34" i="1" s="1"/>
  <c r="AG35" i="1"/>
  <c r="AH35" i="1" s="1"/>
  <c r="AG36" i="1"/>
  <c r="AH36" i="1" s="1"/>
  <c r="AG37" i="1"/>
  <c r="AH37" i="1" s="1"/>
  <c r="AG38" i="1"/>
  <c r="AH38" i="1" s="1"/>
  <c r="AG39" i="1"/>
  <c r="AH39" i="1" s="1"/>
  <c r="AG40" i="1"/>
  <c r="AH40" i="1" s="1"/>
  <c r="AG41" i="1"/>
  <c r="AH41" i="1" s="1"/>
  <c r="AG42" i="1"/>
  <c r="AH42" i="1" s="1"/>
  <c r="AG43" i="1"/>
  <c r="AH43" i="1" s="1"/>
  <c r="AG44" i="1"/>
  <c r="AH44" i="1" s="1"/>
  <c r="AG45" i="1"/>
  <c r="AH45" i="1" s="1"/>
  <c r="AG46" i="1"/>
  <c r="AH46" i="1" s="1"/>
  <c r="AG47" i="1"/>
  <c r="AH47" i="1" s="1"/>
  <c r="AG48" i="1"/>
  <c r="AH48" i="1" s="1"/>
  <c r="AG49" i="1"/>
  <c r="AH49" i="1" s="1"/>
  <c r="AG5" i="1"/>
  <c r="AH5" i="1" s="1"/>
  <c r="AG18" i="1"/>
  <c r="AH18" i="1" s="1"/>
  <c r="AG19" i="1"/>
  <c r="AH19" i="1" s="1"/>
  <c r="AG20" i="1"/>
  <c r="AH20" i="1" s="1"/>
  <c r="AG21" i="1"/>
  <c r="AH21" i="1" s="1"/>
  <c r="AG22" i="1"/>
  <c r="AH22" i="1" s="1"/>
  <c r="AG23" i="1"/>
  <c r="AH23" i="1" s="1"/>
  <c r="AG24" i="1"/>
  <c r="AH24" i="1" s="1"/>
  <c r="AG26" i="1"/>
  <c r="AH26" i="1" s="1"/>
  <c r="AG27" i="1"/>
  <c r="AH27" i="1" s="1"/>
  <c r="AG28" i="1"/>
  <c r="AH28" i="1" s="1"/>
  <c r="AG29" i="1"/>
  <c r="AH29" i="1" s="1"/>
  <c r="AG30" i="1"/>
  <c r="AH30" i="1" s="1"/>
  <c r="AG31" i="1"/>
  <c r="AH31" i="1" s="1"/>
  <c r="AG4" i="1"/>
  <c r="AH6" i="4" l="1"/>
  <c r="AG98" i="4"/>
  <c r="AH6" i="2"/>
  <c r="AG160" i="2"/>
  <c r="AH4" i="1"/>
  <c r="AG174" i="1"/>
  <c r="AG9" i="5"/>
  <c r="E7" i="6" s="1"/>
  <c r="G7" i="6" s="1"/>
  <c r="AH160" i="2" l="1"/>
  <c r="E5" i="6"/>
  <c r="G5" i="6" s="1"/>
  <c r="AH174" i="1"/>
  <c r="E4" i="6"/>
  <c r="AH98" i="4"/>
  <c r="E6" i="6"/>
  <c r="G6" i="6" s="1"/>
  <c r="E8" i="6" l="1"/>
  <c r="G4" i="6"/>
  <c r="G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- GRAĐEVINSKO ZEMLJIŠTE I GRAĐEVINA
- JAVNO VODNO DOBRO
- NEKRETNINA KOJA SE KORISTI ZA POTREBE OČUVANJA SUVERENOSTI, NEOVISNOSTI, TE OBRANE TERITORIJALNE CJELOVITOSTI RH
- NEKRETNINA KOJU KORISTI TIJELO DRŽAVNE UPRAVE 
- POLJOPRIVREDNO ZEMLJIŠTE
- POSLOVNI PROSTOR
- REZIDENCIJALNI OBJEKT ILI VILA
- STAMBENI OBJEKT
- ŠUMA I ŠUMSKO ZEMLJIŠTE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- GRAĐEVINSKO ZEMLJIŠTE I GRAĐEVINA
- JAVNO VODNO DOBRO
- NEKRETNINA KOJA SE KORISTI ZA POTREBE OČUVANJA SUVERENOSTI, NEOVISNOSTI, TE OBRANE TERITORIJALNE CJELOVITOSTI RH
- NEKRETNINA KOJU KORISTI TIJELO DRŽAVNE UPRAVE 
- POLJOPRIVREDNO ZEMLJIŠTE
- POSLOVNI PROSTOR
- REZIDENCIJALNI OBJEKT ILI VILA
- STAMBENI OBJEKT
- ŠUMA I ŠUMSKO ZEMLJIŠTE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- GRAĐEVINSKO ZEMLJIŠTE I GRAĐEVINA
- JAVNO VODNO DOBRO
- NEKRETNINA KOJA SE KORISTI ZA POTREBE OČUVANJA SUVERENOSTI, NEOVISNOSTI, TE OBRANE TERITORIJALNE CJELOVITOSTI RH
- NEKRETNINA KOJU KORISTI TIJELO DRŽAVNE UPRAVE 
- POLJOPRIVREDNO ZEMLJIŠTE
- POSLOVNI PROSTOR
- REZIDENCIJALNI OBJEKT ILI VILA
- STAMBENI OBJEKT
- ŠUMA I ŠUMSKO ZEMLJIŠTE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- GRAĐEVINSKO ZEMLJIŠTE I GRAĐEVINA
- JAVNO VODNO DOBRO
- NEKRETNINA KOJA SE KORISTI ZA POTREBE OČUVANJA SUVERENOSTI, NEOVISNOSTI, TE OBRANE TERITORIJALNE CJELOVITOSTI RH
- NEKRETNINA KOJU KORISTI TIJELO DRŽAVNE UPRAVE 
- POLJOPRIVREDNO ZEMLJIŠTE
- POSLOVNI PROSTOR
- REZIDENCIJALNI OBJEKT ILI VILA
- STAMBENI OBJEKT
- ŠUMA I ŠUMSKO ZEMLJIŠTE</t>
        </r>
      </text>
    </comment>
  </commentList>
</comments>
</file>

<file path=xl/sharedStrings.xml><?xml version="1.0" encoding="utf-8"?>
<sst xmlns="http://schemas.openxmlformats.org/spreadsheetml/2006/main" count="7171" uniqueCount="775">
  <si>
    <t>POPIS NEKRETNINA</t>
  </si>
  <si>
    <t>ZEMLJIŠNE KNJIGE</t>
  </si>
  <si>
    <t>POSJEDOVNI LIST</t>
  </si>
  <si>
    <t>Vrsta 
nekretnine</t>
  </si>
  <si>
    <t>Matični 
broj
katastarske
općine</t>
  </si>
  <si>
    <t>Naziv
katastarske
općine</t>
  </si>
  <si>
    <t>Broj 
poduloška</t>
  </si>
  <si>
    <t>Titular
vlasništva</t>
  </si>
  <si>
    <t>Vrsta 
vlasništva</t>
  </si>
  <si>
    <t>Udio 
vlasništva</t>
  </si>
  <si>
    <t>Tereti</t>
  </si>
  <si>
    <t>Hiperveza posjedovnog lista</t>
  </si>
  <si>
    <t>Sudski 
spor</t>
  </si>
  <si>
    <t>Broj 
posjedovnog 
lista (PL)</t>
  </si>
  <si>
    <t>Matični
broj
katastarske
općine - PL</t>
  </si>
  <si>
    <t>Naziv
katastarske
općine - PL</t>
  </si>
  <si>
    <t>Nositelj 
prava</t>
  </si>
  <si>
    <t>Udio 
nositelja 
prava</t>
  </si>
  <si>
    <t>Broj 
katastarskog
plana</t>
  </si>
  <si>
    <t>Adresa</t>
  </si>
  <si>
    <t>Poštanski
broj</t>
  </si>
  <si>
    <t>Prostorno-
planska 
namjena</t>
  </si>
  <si>
    <t>Naziv 
korisnika 
nekretnine</t>
  </si>
  <si>
    <t>Pravni
osnov</t>
  </si>
  <si>
    <t>Udio u 
pravnom 
osnovu</t>
  </si>
  <si>
    <t>Vrijednost 
nekretnine (kn)</t>
  </si>
  <si>
    <t>Naziv 
procjenitelja</t>
  </si>
  <si>
    <t>Obveznik 
koji je 
poslao 
podatak</t>
  </si>
  <si>
    <t>Datum stanja</t>
  </si>
  <si>
    <t>Broj 
z.k. uloška</t>
  </si>
  <si>
    <t>Broj 
z.k.
čestice</t>
  </si>
  <si>
    <t>Hiperveza 
z.k. čestice</t>
  </si>
  <si>
    <t>Ukupna 
površina 
z.k. 
čestice
(m2)</t>
  </si>
  <si>
    <t>Kultura 
z.k. čestice</t>
  </si>
  <si>
    <t>Hiperveza - Broj k.č. 
 - PL</t>
  </si>
  <si>
    <t>Broj 
k.č. - PL</t>
  </si>
  <si>
    <t>Ukupna 
površina 
k.č. - PL</t>
  </si>
  <si>
    <t>PUT U SELU</t>
  </si>
  <si>
    <t>PUT</t>
  </si>
  <si>
    <t>Građevinsko zemljište i građevina</t>
  </si>
  <si>
    <t>1/1</t>
  </si>
  <si>
    <t>Isključivo vlasništvo</t>
  </si>
  <si>
    <t>Hiperveza tereta</t>
  </si>
  <si>
    <t>ORANICA</t>
  </si>
  <si>
    <t>ULICA</t>
  </si>
  <si>
    <t>ORANICA U SELU</t>
  </si>
  <si>
    <t>Poljoprivredno zemljište</t>
  </si>
  <si>
    <t>GROBLJE</t>
  </si>
  <si>
    <t>DVORIŠTE</t>
  </si>
  <si>
    <t>VUKOVARSKA</t>
  </si>
  <si>
    <t>VOĆNJAK</t>
  </si>
  <si>
    <t>MRTVAČNICA, GROBLJE</t>
  </si>
  <si>
    <t>PAŠNJAK</t>
  </si>
  <si>
    <t>Bogdanovci</t>
  </si>
  <si>
    <t>16/1</t>
  </si>
  <si>
    <t>16/2</t>
  </si>
  <si>
    <t>16/3</t>
  </si>
  <si>
    <t>16/4</t>
  </si>
  <si>
    <t>16/5</t>
  </si>
  <si>
    <t>PUT TIALJEVCI</t>
  </si>
  <si>
    <t>34/1</t>
  </si>
  <si>
    <t>34/2</t>
  </si>
  <si>
    <t>34/3</t>
  </si>
  <si>
    <t>34/4</t>
  </si>
  <si>
    <t>44/1</t>
  </si>
  <si>
    <t>44/2</t>
  </si>
  <si>
    <t>44/3</t>
  </si>
  <si>
    <t>44/5</t>
  </si>
  <si>
    <t>44/6</t>
  </si>
  <si>
    <t>44/7</t>
  </si>
  <si>
    <t>44/8</t>
  </si>
  <si>
    <t>44/9</t>
  </si>
  <si>
    <t>44/10</t>
  </si>
  <si>
    <t>PUT ORLINJAK</t>
  </si>
  <si>
    <t>PUT NARATAK</t>
  </si>
  <si>
    <t>PUT CREPOV DOL</t>
  </si>
  <si>
    <t>PUT OPANAK</t>
  </si>
  <si>
    <t>PUT BUČKOVCI</t>
  </si>
  <si>
    <t>PUT ST. RIBNJAK</t>
  </si>
  <si>
    <t>PUT GATINCI</t>
  </si>
  <si>
    <t>PUT VOĆNJAK</t>
  </si>
  <si>
    <t>326/2</t>
  </si>
  <si>
    <t>PUT MJESNA RUDINA</t>
  </si>
  <si>
    <t>508/1</t>
  </si>
  <si>
    <t>PUT U MJESTU</t>
  </si>
  <si>
    <t>PUT U  MJESTU</t>
  </si>
  <si>
    <t>727/1</t>
  </si>
  <si>
    <t>PUT DUKINCI</t>
  </si>
  <si>
    <t>727/2</t>
  </si>
  <si>
    <t>727/4</t>
  </si>
  <si>
    <t>PUT KOD KRIŽA</t>
  </si>
  <si>
    <t>PUT KAPIJA</t>
  </si>
  <si>
    <t>PUT CERJE</t>
  </si>
  <si>
    <t>PUT GUVNA</t>
  </si>
  <si>
    <t>PUT PARLOG</t>
  </si>
  <si>
    <t>PUT SURDUK</t>
  </si>
  <si>
    <t>PUT MALA ZLATARA</t>
  </si>
  <si>
    <t>PUT ROGOZNA</t>
  </si>
  <si>
    <t>PUT PAVLOVCI</t>
  </si>
  <si>
    <t>PUT PUSTAK</t>
  </si>
  <si>
    <t>PUT PUŠTANIJA</t>
  </si>
  <si>
    <t>PUT BROĐANKA</t>
  </si>
  <si>
    <t>PUT KRNJEŽA</t>
  </si>
  <si>
    <t>PUT SELIŠTE</t>
  </si>
  <si>
    <t>PUT LIVADE</t>
  </si>
  <si>
    <t>PUT LIPICA</t>
  </si>
  <si>
    <t>1237/1</t>
  </si>
  <si>
    <t>PUT MALA LIPICA</t>
  </si>
  <si>
    <t>PUT STARICA</t>
  </si>
  <si>
    <t>PUT VELIKA LIPICA</t>
  </si>
  <si>
    <t>PUT POD LIPICOM</t>
  </si>
  <si>
    <t>PUT PRUŽIREP</t>
  </si>
  <si>
    <t>PUT IVANOVCI</t>
  </si>
  <si>
    <t>PUT PANOVČICA</t>
  </si>
  <si>
    <t>OPĆE DOBRO POD UPRAVOM OPĆINE BOGDANOVCI</t>
  </si>
  <si>
    <t>TIALJEVCI</t>
  </si>
  <si>
    <t>PUT PRVOG REDA</t>
  </si>
  <si>
    <t>44/4</t>
  </si>
  <si>
    <t>ORLINJAK</t>
  </si>
  <si>
    <t>CESTA IV REDA</t>
  </si>
  <si>
    <t>NARATAK</t>
  </si>
  <si>
    <t>CREPOV DOL</t>
  </si>
  <si>
    <t>OPANAK</t>
  </si>
  <si>
    <t>BUČKOVCI</t>
  </si>
  <si>
    <t>STARI RIBNJAK</t>
  </si>
  <si>
    <t>GATINCI</t>
  </si>
  <si>
    <t>KĆ. I DV, PUT PRVOG REDA</t>
  </si>
  <si>
    <t>352/2</t>
  </si>
  <si>
    <t>MATIJE GUPCA</t>
  </si>
  <si>
    <t>MJESNA RUDINA</t>
  </si>
  <si>
    <t>BANA J.JELAČIĆA</t>
  </si>
  <si>
    <t>U MJESTU</t>
  </si>
  <si>
    <t>495/2</t>
  </si>
  <si>
    <t>ULICA, PARKIRALIŠTE</t>
  </si>
  <si>
    <t>ŽRTAVA DOMOV.RATA</t>
  </si>
  <si>
    <t>9B</t>
  </si>
  <si>
    <t>UL.ŽRTAVA DOMOV.RATA</t>
  </si>
  <si>
    <t>KOD GOSPE</t>
  </si>
  <si>
    <t>KRČEVINE</t>
  </si>
  <si>
    <t>GRABOVO</t>
  </si>
  <si>
    <t>DUKINCI</t>
  </si>
  <si>
    <t>KOD KRIŽA</t>
  </si>
  <si>
    <t>KAPIJA</t>
  </si>
  <si>
    <t>VELIKA ZLATARA</t>
  </si>
  <si>
    <t>CERJE</t>
  </si>
  <si>
    <t>GUVNA</t>
  </si>
  <si>
    <t>PARLOG</t>
  </si>
  <si>
    <t>SURDUK</t>
  </si>
  <si>
    <t>MALA ZLATARA</t>
  </si>
  <si>
    <t>ROGOZNA</t>
  </si>
  <si>
    <t>PAVLOVCI</t>
  </si>
  <si>
    <t>RANOVCI</t>
  </si>
  <si>
    <t>PUSTAK</t>
  </si>
  <si>
    <t>PUŠTANIJA</t>
  </si>
  <si>
    <t>BRODĐANKA</t>
  </si>
  <si>
    <t>KRNJEŽA</t>
  </si>
  <si>
    <t>SELIŠTE</t>
  </si>
  <si>
    <t>LIVADE</t>
  </si>
  <si>
    <t>LIPICA</t>
  </si>
  <si>
    <t>1237/2</t>
  </si>
  <si>
    <t>MALA LIPICA</t>
  </si>
  <si>
    <t>STARICA</t>
  </si>
  <si>
    <t>VELIKA LIPICA</t>
  </si>
  <si>
    <t>POD LIPICOM</t>
  </si>
  <si>
    <t>PRUŽIREP</t>
  </si>
  <si>
    <t>IVANOVCI</t>
  </si>
  <si>
    <t>PANOVČICA</t>
  </si>
  <si>
    <t>BRODJANKA</t>
  </si>
  <si>
    <t xml:space="preserve">OPĆE DOBRO (VLASNIK), OPĆINA BOGDANOVCI, BANA JOSIPA JELAČIĆA 1, BOGDANOVCI (UPRAVITELJ) </t>
  </si>
  <si>
    <t>TIALJEVCI PUT</t>
  </si>
  <si>
    <t>OPĆE DOBRO- POD UPRAVOM OPĆINE BOGDANOVCI</t>
  </si>
  <si>
    <t>PUT- CESTA IV REDA</t>
  </si>
  <si>
    <t>ULICA MATIJE GUPCA</t>
  </si>
  <si>
    <t>Podaci dostupni u ZKU 1185.</t>
  </si>
  <si>
    <t>MATIJE GUPCA, PARKIRALIŠTE, ULICA</t>
  </si>
  <si>
    <t>TITOVA UL. U MJESTU I 1 ZGRADA</t>
  </si>
  <si>
    <t>PUT KOD GOSPE</t>
  </si>
  <si>
    <t>OPĆE DOBRO- POD UPRAVOM OPĆINE BOGDANOVCI, OIB: 52201920655, BOGDANOVCI, BANA JOSIPA JELAČIĆA 1</t>
  </si>
  <si>
    <t>PUT KRČEVINA</t>
  </si>
  <si>
    <t>PUT VELIKA ZLATARA</t>
  </si>
  <si>
    <t>PUT DAMBOVO</t>
  </si>
  <si>
    <t>324/2</t>
  </si>
  <si>
    <t>325/4</t>
  </si>
  <si>
    <t>329/4</t>
  </si>
  <si>
    <t>DVOR</t>
  </si>
  <si>
    <t>PLAC</t>
  </si>
  <si>
    <t>NEPLODNO</t>
  </si>
  <si>
    <t>443/4</t>
  </si>
  <si>
    <t>VL.NAZORA UL.</t>
  </si>
  <si>
    <t>449/1</t>
  </si>
  <si>
    <t>BANA JOSIPA JELAČIĆA</t>
  </si>
  <si>
    <t>DVORIŠTE, IZGRAĐENO ZEMLJIŠTE</t>
  </si>
  <si>
    <t>6D</t>
  </si>
  <si>
    <t>BANA JOSIPA JELAČIĆA 1A</t>
  </si>
  <si>
    <t>POS. ZG. I DV</t>
  </si>
  <si>
    <t>ULICA ŽRTAVA DOMOVINSKOG RATA</t>
  </si>
  <si>
    <t>ŠKOLA, OSNOVNA ŠKOLA, Bogdanovci, ULICA ŽRTAVA DOMOVINSKOG RATA 2, ORANICA, ZEMLJIŠTE ZA SPORT I REKREACIJU, DVORIŠTE</t>
  </si>
  <si>
    <t>672/1</t>
  </si>
  <si>
    <t>UL BANA J.JELAČIĆA</t>
  </si>
  <si>
    <t>672/2</t>
  </si>
  <si>
    <t>UL.BANA J.JELAČIĆA</t>
  </si>
  <si>
    <t>728/1</t>
  </si>
  <si>
    <t>728/3</t>
  </si>
  <si>
    <t>1088/1</t>
  </si>
  <si>
    <t>1090/1</t>
  </si>
  <si>
    <t xml:space="preserve">OPĆINA BOGDANOVCI, ULICA BANA JOSIPA JELAČIĆA 1, BOGDANOVCI 32000 VUKOVAR, HRVATSKA (VLASNIK)
</t>
  </si>
  <si>
    <t>ORANICA PLAC</t>
  </si>
  <si>
    <t>OSNOVNA ŠKOLA BR. 2 , ZEMLJIŠTE ZA SPORT I REKREACIJU, DVORIŠTE I ORANICA ULICA ŽRTAVA DOMOVINSKOG RATA
OSNOVNA ŠKOLA BR. 2 ULICA ŽRTAVA DOMOVINSKOG RATA
ZEMLJIŠTE ZA SPORT I REKREACIJU ULICA ŽRTAVA DOMOVINSKOG RATA
DVORIŠTE ULICA ŽRTAVA DOMOVINSKOG RATA ORANICA ULICA ŽRTAVA DOMOVINSKOG RATA</t>
  </si>
  <si>
    <t>OPĆINA BOGDANOVCI, BOGDANOVCI, BANA JOSIPA JELAČIĆA 1</t>
  </si>
  <si>
    <t>PUT DVOR</t>
  </si>
  <si>
    <t>OPĆINA BOGDANOVCI, BOGDANOVCI, B.J.JELAČIĆA 1 MB 2049228</t>
  </si>
  <si>
    <t>NOGOMETNO IGRALIŠTE  PLAC</t>
  </si>
  <si>
    <t>ORANICA I VOĆNJAK</t>
  </si>
  <si>
    <t>VOĆNJAK U UL. VL. NAZORA</t>
  </si>
  <si>
    <t>OPĆINA BOGDANOVCI, OIB: 03766309328, ULICA BANA JOSIPA JELAČIĆA 1, BOGDANOVCI</t>
  </si>
  <si>
    <t xml:space="preserve">IZGRAĐENO ZEMLJIŠTE UL. BANA JOSIPA JELAČIĆA I DVORIŠTE </t>
  </si>
  <si>
    <t>ORANICA U VL. NAZORA</t>
  </si>
  <si>
    <t>OR. U MJESTU</t>
  </si>
  <si>
    <t>ORANICA PARLOG</t>
  </si>
  <si>
    <t>OPĆINA BOGDANOVCI, OIB: 52201920655, BOGDANOVCI, B. J. JELAČIĆA 1</t>
  </si>
  <si>
    <t>332/12</t>
  </si>
  <si>
    <t>JAVNO DOBRO U OPĆOJ UPORABI U VLASNIŠTVU OPĆINE BOGDANOVCI, BANA JOSIPA JELAČIĆA 1, BOGDANOVCI (VLASNIK)</t>
  </si>
  <si>
    <t>NASELJE STADION</t>
  </si>
  <si>
    <t>JAVNO DOBRO U OPĆOJ UPORABI U VLASNIŠTVU OPĆINE BOGDANOVCI, OIB: 03766309328, BOGDANOVCI, JOSIPA JELAČIĆA 1</t>
  </si>
  <si>
    <t>ULICA NASELJE STADION</t>
  </si>
  <si>
    <t>OPĆINA BOGDANOVCI, ULICA BANA JOSIPA JELAČIĆA 1, BOGDANOVCI, HRVATSKA (VLASNIK)</t>
  </si>
  <si>
    <t>KĆ. I DV, ORANICA</t>
  </si>
  <si>
    <t>41/1</t>
  </si>
  <si>
    <t>DJEČJI VRTIĆ, Petrovci, VUKOVARSKA 16, DVORIŠTE</t>
  </si>
  <si>
    <t>41/2</t>
  </si>
  <si>
    <t>VUKOVARSKA UL.</t>
  </si>
  <si>
    <t>91/9</t>
  </si>
  <si>
    <t>MITRA NAĐA</t>
  </si>
  <si>
    <t>91/10</t>
  </si>
  <si>
    <t>B.J.JELAČIĆA BR.1</t>
  </si>
  <si>
    <t>ŠKOLA I DV</t>
  </si>
  <si>
    <t>B.J.JELAČIĆA ZGR.BR.69 B</t>
  </si>
  <si>
    <t>B.J.JELAČIĆA BR.77B</t>
  </si>
  <si>
    <t>2 ZGRADE, NOG. IGRALIŠTE</t>
  </si>
  <si>
    <t>KĆ. I DV</t>
  </si>
  <si>
    <t>UL.BANA J.JELAČIĆA BR.12</t>
  </si>
  <si>
    <t>VUKOVARSKA 1</t>
  </si>
  <si>
    <t>POLJICA</t>
  </si>
  <si>
    <t>UL.M.GUPCA BR.16</t>
  </si>
  <si>
    <t>ORANICA, KĆ. I DV</t>
  </si>
  <si>
    <t>UL.M.NAĐA</t>
  </si>
  <si>
    <t>PAŠNJACI</t>
  </si>
  <si>
    <t>Petrovci</t>
  </si>
  <si>
    <t>KUĆA, DVOR. I ORAN. U VUKOVARSKOJ UL. 52</t>
  </si>
  <si>
    <t>OPĆINA BOGDANOVCI, OIB: 03766309328, BANA JOSIPA JELAČIĆA 1, BOGDANOVCI</t>
  </si>
  <si>
    <t>Građevinsko zemljište i građevine</t>
  </si>
  <si>
    <t>ORANICA POLJICA</t>
  </si>
  <si>
    <t>ORANICA U UL. BRAĆE PAPUGA</t>
  </si>
  <si>
    <t>41/3</t>
  </si>
  <si>
    <t>TELEFONSKA CENTRALA I DVORIŠTE U UL. M. NAĐA</t>
  </si>
  <si>
    <t>KUĆA I DVOR U UL. JNA BR. 1</t>
  </si>
  <si>
    <t>VUKOVARSKA, DVORIŠTE, DJEČJI VRTIĆ, Petrovci, VUKOVARSKA 16</t>
  </si>
  <si>
    <t>2 ZGRADE 77 B, NOGOMETNO IGRALIŠTE UL. J. B. JELAČIĆA</t>
  </si>
  <si>
    <t>ULICA MITRA NAĐA</t>
  </si>
  <si>
    <t>OPĆINA BOGDANOVCI, OIB: 03766309328, BOGDANOVCI, BANA JOSIPA JELAČIĆA 1</t>
  </si>
  <si>
    <t>Podaci dostupni u ZKU 1861.</t>
  </si>
  <si>
    <t>ZGRADA BR. 69 B U UL. B. J. JELAČIĆA I GRKOKATOLIČKO GROBLJE</t>
  </si>
  <si>
    <t>KUĆA, DVOR. I ORAN. U JNA BR. 12</t>
  </si>
  <si>
    <t>KUĆA I DVOR. U VUKOVARSKOJ UL BR. 2</t>
  </si>
  <si>
    <t>PRAVOSLAVNO GROBLJE</t>
  </si>
  <si>
    <t>KUĆA, DVOR. I ORANICA U UL. M. VUKOSAVLJEVIĆ BR. 16</t>
  </si>
  <si>
    <t>PLANDIŠTE U UL. M. VUKOSAVLJEVIĆ</t>
  </si>
  <si>
    <t>M.NAĐA</t>
  </si>
  <si>
    <t>TELEFONSKA CENT.I DV</t>
  </si>
  <si>
    <t>91/7</t>
  </si>
  <si>
    <t>91/8</t>
  </si>
  <si>
    <t>KOD KRUŠAKA</t>
  </si>
  <si>
    <t>HRVATSKIH BRANITELJA</t>
  </si>
  <si>
    <t>SVINJAREVAČKA</t>
  </si>
  <si>
    <t>GRABIK</t>
  </si>
  <si>
    <t>U SELU</t>
  </si>
  <si>
    <t>OPĆE DOBRO (VLASNIK), OPĆINA BOGDANOVCI, BANA JOSIPA JELAČIĆA 1, BOGDANOVCI (UPRAVITELJ)</t>
  </si>
  <si>
    <t>PUT KOD KRUŠAKA</t>
  </si>
  <si>
    <t>PROLETERSKA UL.</t>
  </si>
  <si>
    <t>Podaci dostupni u ZKU 1914.</t>
  </si>
  <si>
    <t>PUT MLADI LUG</t>
  </si>
  <si>
    <t>PUT PAŠNJACI</t>
  </si>
  <si>
    <t>PUT PETROVCI-MARINCI</t>
  </si>
  <si>
    <t>PJEŠAČKA STAZA U SELU</t>
  </si>
  <si>
    <t>PUT SAMARINCI</t>
  </si>
  <si>
    <t>KANAL U SELU</t>
  </si>
  <si>
    <t>PUT POLJICE</t>
  </si>
  <si>
    <t>PUT MILKOVCI</t>
  </si>
  <si>
    <t>PUT U BRESTOVU</t>
  </si>
  <si>
    <t>PUT GLADOVO</t>
  </si>
  <si>
    <t>PUT GLADOVO-TRNOVAC</t>
  </si>
  <si>
    <t>PUT TRNOVAC</t>
  </si>
  <si>
    <t>PUT DOJČINA</t>
  </si>
  <si>
    <t>PUT JANKOVCI</t>
  </si>
  <si>
    <t>PUT NEGAR</t>
  </si>
  <si>
    <t>PUT BARDIN DOL</t>
  </si>
  <si>
    <t>PUT DUBRAVA</t>
  </si>
  <si>
    <t>PUT KUDELJARA</t>
  </si>
  <si>
    <t>PUT ZA SVINJAREVCE</t>
  </si>
  <si>
    <t>STAZA U UL. M. VUKOSAVLJEVIĆ</t>
  </si>
  <si>
    <t>PUT U SELU (UL.M. VUKOSAVLJEVIĆ)</t>
  </si>
  <si>
    <t>PUT U SELU - ULICA BRAĆE PAPUGA</t>
  </si>
  <si>
    <t>PUT PETROVAČKA EKONOMIJA</t>
  </si>
  <si>
    <t>PUT U SELU (ULICA BRAĆE PAPUGA)</t>
  </si>
  <si>
    <t>PUT ZA GLADOVO</t>
  </si>
  <si>
    <t>ULICA MILENKA APIĆ</t>
  </si>
  <si>
    <t>PUT U SELU (ULICA J. HARDI)</t>
  </si>
  <si>
    <t>PUT U SELU (UL.J. HARDI)</t>
  </si>
  <si>
    <t>PUT U SELU (UL.J.HARDI)</t>
  </si>
  <si>
    <t>ZGRADA BR. 1 I GROBLJE PARLOG</t>
  </si>
  <si>
    <t>ULICA CRKVENA</t>
  </si>
  <si>
    <t>15, 18</t>
  </si>
  <si>
    <t>458/2</t>
  </si>
  <si>
    <t>NOVA</t>
  </si>
  <si>
    <t>15, 16, 17, 18</t>
  </si>
  <si>
    <t>Svinjarevci</t>
  </si>
  <si>
    <t>MATIJE GUPCA, ULICA</t>
  </si>
  <si>
    <t>PUT NOVA ULICA</t>
  </si>
  <si>
    <t>RASTOVA MEDJA</t>
  </si>
  <si>
    <t>BELVEDJE</t>
  </si>
  <si>
    <t>BERAŠICA</t>
  </si>
  <si>
    <t>SVETINJE</t>
  </si>
  <si>
    <t>TEKIJAŠICA</t>
  </si>
  <si>
    <t>OBZINICA</t>
  </si>
  <si>
    <t>1421/2</t>
  </si>
  <si>
    <t>1422/2</t>
  </si>
  <si>
    <t>ŠARVIZ</t>
  </si>
  <si>
    <t>STUDENAC</t>
  </si>
  <si>
    <t>1434/2</t>
  </si>
  <si>
    <t>GAJIĆI SVETINJE</t>
  </si>
  <si>
    <t>GAJIĆI</t>
  </si>
  <si>
    <t>SELO GAJIĆI</t>
  </si>
  <si>
    <t>KRALJEVCI</t>
  </si>
  <si>
    <t>OROLIK BERAK</t>
  </si>
  <si>
    <t>POLJSKI PUT RASTOVA MEĐA</t>
  </si>
  <si>
    <t>POLJSKI PUT SELIŠTE</t>
  </si>
  <si>
    <t>POLJSKI PUT BELVEĐE</t>
  </si>
  <si>
    <t>POLJSKI PUT BERAŠICA</t>
  </si>
  <si>
    <t>POLJSKI PUT SVETINJE</t>
  </si>
  <si>
    <t>POLJSKI PUT LIVADE</t>
  </si>
  <si>
    <t>POLJSKI PUT TEKIJAŠICA</t>
  </si>
  <si>
    <t>POLJSKI PUT TEKIJAŠICA - RAST. MEĐA</t>
  </si>
  <si>
    <t>POLJSKI PUT OBZINICA</t>
  </si>
  <si>
    <t>PUT OBZINICA</t>
  </si>
  <si>
    <t>POLJSKI PUT ŠARVIZ</t>
  </si>
  <si>
    <t>POLJSKI PUT STUDENAC</t>
  </si>
  <si>
    <t>POLJSKI PUT PACLOGE</t>
  </si>
  <si>
    <t>PUT SVETINJE</t>
  </si>
  <si>
    <t>POLJSKI PUT GAJIĆ - SVETINJE</t>
  </si>
  <si>
    <t>POLJSKI PUT BEROŠICA</t>
  </si>
  <si>
    <t>POLLJSKI PUT BEROŠICA</t>
  </si>
  <si>
    <t>POLJSKI PUT U MJESTU</t>
  </si>
  <si>
    <t>KANAL GAJIĆ</t>
  </si>
  <si>
    <t>POLJSKI PUT GAJIĆ</t>
  </si>
  <si>
    <t>POLJSKI PUT DRAKA</t>
  </si>
  <si>
    <t>POLJSKI PUT KNALJEVCI</t>
  </si>
  <si>
    <t>CESTA II REDA OROLIK - BERAK</t>
  </si>
  <si>
    <t>JAVNO DOBRO-PUTEVI, VUKOVAR (VLASNIK)</t>
  </si>
  <si>
    <t>JAVNO DOBRO</t>
  </si>
  <si>
    <t>110/1</t>
  </si>
  <si>
    <t>CRKVENA</t>
  </si>
  <si>
    <t>KUĆA, CRKVENA 2, DVORIŠTE</t>
  </si>
  <si>
    <t>110/4</t>
  </si>
  <si>
    <t>CRKVENA UL. BR.1</t>
  </si>
  <si>
    <t>UL.BANA J.JELAČIĆA BR.1</t>
  </si>
  <si>
    <t>OPĆINA BOGDANOVCI, ULICA BANA JOSIPA JELAČIĆA 1, BOGDANOVCI 32000 VUKOVAR, HRVATSKA (VLASNIK)</t>
  </si>
  <si>
    <t>KUĆA BR. 41 I DVOR (ŠKOLA) U SELU</t>
  </si>
  <si>
    <t>KUĆA BR. 1 I DVOR (ŠKOLA) U SELU</t>
  </si>
  <si>
    <t>NOGOMETNO IGRALIŠTE SELIŠTE</t>
  </si>
  <si>
    <t>ŠKOLSKI VRT U MJESTU</t>
  </si>
  <si>
    <t>KUĆA BR. 2, I DVORIŠTE CRKVENA ULICA</t>
  </si>
  <si>
    <t>DVORIŠTE VUKOVARSKA UL.</t>
  </si>
  <si>
    <t>OPĆINA BOGDANOVCI, BOGDANOVCI (VLASNIK)</t>
  </si>
  <si>
    <t>CRKVENA 16</t>
  </si>
  <si>
    <t>MRTVAČNICA CRKVENA UL. BR. 16, GROBLJE</t>
  </si>
  <si>
    <t>326/1</t>
  </si>
  <si>
    <t>PUT PRVOG REDA VOĆNJAK</t>
  </si>
  <si>
    <t>352/1</t>
  </si>
  <si>
    <t>495/1</t>
  </si>
  <si>
    <t>Stari Jankovci</t>
  </si>
  <si>
    <t>ORANICA DUGA MEĐA</t>
  </si>
  <si>
    <t>705/1</t>
  </si>
  <si>
    <t>ORANICA STUDENAC</t>
  </si>
  <si>
    <t>OPĆINA BOGDANOVCI, BOGDANOVCI, BANA JOSIPA JELAČIĆA 2</t>
  </si>
  <si>
    <t>ORANICA SUDENAC</t>
  </si>
  <si>
    <t>U zakupu privatne osobe</t>
  </si>
  <si>
    <t>KUĆA BROJ 1 I DVOR</t>
  </si>
  <si>
    <t>KUĆA BR. 1 I DVOR</t>
  </si>
  <si>
    <t>Nogometni klub »Croatia« Matije Gupca 70, 32000 Bogdanovci OIB: 92618963035</t>
  </si>
  <si>
    <t xml:space="preserve">Nogometni klub »Petrovci«J.B. Jelačića 77B, 32000 Petrovci OIB: 46494639414 </t>
  </si>
  <si>
    <t>ORAN. U MJESTU</t>
  </si>
  <si>
    <t>Općina Bogdanovci</t>
  </si>
  <si>
    <t>Odluka o davanju na korištenje prostora, sportskih građevina i sportskih terena na području Općine Bogdanovci za potrebe udruga, političkih stranaka i lokalne samouprave (»Službeni vjesnik« Vukovarsko – srijemske županije, broj 10/16) -http://www.vusz.hr/Cms_Data/Contents/VSZ/Folders/dokumenti/sluzbeni_vjesnik/~contents/45B2NMLL65TU2SNH/slu-beni-vjesnik-10-16.pdf
Odluka o načinu upravljanja i korištenja sportskih građevina u vlasništvu Općine Bogdanovci (»Službeni vjesnik« Vukovarsko – srijemske županije, broj 16/20)
https://www.vusz.hr/Cms_Data/Contents/VSZ/Folders/dokumenti/sluzbeni_vjesnik/~contents/7ZT2R7SDX3PHGGN2/slu-beni-vjesnik-16-1.pdf
Odluku o izmjenama i dopunama Odluke o davanju na korištenje prostora, sportskih građevina i sportskih terena na području Općine Bogdanovci za potrebe udruga, političkih stranaka i lokalne samouprave (»Službeni vjesnik« Vukovarsko – srijemske županije, broj 19/21),
https://www.vusz.hr/Cms_Data/Contents/VSZ/Folders/dokumenti/sluzbeni_vjesnik/~contents/CCG2EAEVRFNLPNN4/sluzbeni-vjesnik-19-2021.pdf</t>
  </si>
  <si>
    <t>Nogometni klub »Mladost« Nova 31, 32242  Svinjarevci OIB: 31607144491</t>
  </si>
  <si>
    <t>LIVADE PUT</t>
  </si>
  <si>
    <t>https://oss.uredjenazemlja.hr/oss/public/reports/possessionsheet-extract/UWI0VlBCMGZmMElKQnlpYTlBUjlvWm1uVHlCNlZGalExNnVrU3NEY3RXVDFGSkRUM0NtUkJyJTJCT2c0ckNqWkFFRW9Gakd5NEJnQ2RrbmRacGZkejY0ZyUzRCUzRA==/PL-440-BOGDANOVCI.pdf</t>
  </si>
  <si>
    <t>PUT MATIJE GUPCA</t>
  </si>
  <si>
    <t>ORANICA MATIJE GUPCA</t>
  </si>
  <si>
    <t>Stručno povjerenstvo za procjenu vrijednosti nekretnina u vlasništvu Općine Bogdanovci na temelju Odluke od 25.10.2022., KLASA: 024-03/22-01/96, URBROJ: 2196-8-03-22-1</t>
  </si>
  <si>
    <t>https://oss.uredjenazemlja.hr/public-services/search-cad-parcel?result=true&amp;possessionSheetId=5963135</t>
  </si>
  <si>
    <t>385/1</t>
  </si>
  <si>
    <t>385/2</t>
  </si>
  <si>
    <t>SELO ORANICA</t>
  </si>
  <si>
    <t xml:space="preserve"> </t>
  </si>
  <si>
    <t>https://oss.uredjenazemlja.hr/oss/public/reports/ldb-extract/TGpjTUV4MWlVTDE1Tkh2ZHRQQVZ0R2kxUVZTTlQzek94MExlTnlnMjB4RlBXN2MzTUg4ZWlaSEJzQk1NbDVOcXJCenZ6MzBOUVZMS1BzVWJpWFd4JTJGJTJCRWl6TW1yUjE1MkJNR2lkJTJGRmVIbkFnbCUyQmJNVkxaWTFpTkZTTW5vOWRxQXAlMkJxclJxekVSSzIxWTNwakJndzcxbVNkMW1sOTNQcmk=/ZK-1872-PETROVCI.pdf</t>
  </si>
  <si>
    <t>https://oss.uredjenazemlja.hr/oss/public/reports/ldb-extract/TGpjTUV4MWlVTDE1Tkh2ZHRQQVZ0R2kxUVZTTlQzek9Tdng5ckZyQXMlMkZrNm1tSlo0U1V1bkpIQnNCTU1sNU5xckJ6dnozME5RVkxLUHNVYmlYV3glMkYlMkJFaXpNbXJSMTUyNjRraXROZVkxeFJXRXBlJTJCJTJCeTdxT2lORlNNbm85ZHFBcCUyQnFyUnF6RVJLMSUyQld6dGpEdldzcVdTZDFtbDkzUHJp/ZK-1917-PETROVCI.pdf</t>
  </si>
  <si>
    <t>https://oss.uredjenazemlja.hr/oss/public/reports/ldb-extract/TGpjTUV4MWlVTDFzcXhRYmIzNHklMkZXaTFRVlNOVDN6T3JQeHBZbyUyRkhvMGxpQTBMU09rVUJYY2sxcUY2NExNc2YxNTk2ZWdHdDI1NXZaYW1XdzRiVFkzVXhXS1JPbDlHJTJGSVEzWDZPTVNFREVXSTRZSjY2UkdhVWROWEE4VmNNWWRlcjBOZFNmZTJZcnpWYWhXdHZFRWx6c1NKazlieE1INg==/ZK-79-STARI-JANKOVCI.pdf</t>
  </si>
  <si>
    <t>ULICA CRKVENA, ULICA</t>
  </si>
  <si>
    <t>kanal NEPLODNO</t>
  </si>
  <si>
    <t>kanal PUT PRVOG REDA</t>
  </si>
  <si>
    <t xml:space="preserve">Ukupna 
površina 
z.k. 
čestice
(m2) </t>
  </si>
  <si>
    <t>suma:</t>
  </si>
  <si>
    <t>Vrijednost 
nekretnine (EUR)</t>
  </si>
  <si>
    <t>suma HRK:</t>
  </si>
  <si>
    <t>suma EUR</t>
  </si>
  <si>
    <t>suma HRK :</t>
  </si>
  <si>
    <t>SUMA EUR</t>
  </si>
  <si>
    <t xml:space="preserve">BOGDANOVCI </t>
  </si>
  <si>
    <t>PETROVCI</t>
  </si>
  <si>
    <t xml:space="preserve">SVINJAREVCI </t>
  </si>
  <si>
    <t>STARI JANKOVCI</t>
  </si>
  <si>
    <t>PROCJENA HRK</t>
  </si>
  <si>
    <t>PROCJENA EUR</t>
  </si>
  <si>
    <t xml:space="preserve">SUMA </t>
  </si>
  <si>
    <t>SUMA</t>
  </si>
  <si>
    <t>Stručno povjerenstvo za procjenu vrijednosti nekretnina u vlasništvu Općine Bogdanovci na temelju Odluke od 25.10.2022., KLASA: 024-03/22-01/96, URBROJ: 2196-8-03-22-2</t>
  </si>
  <si>
    <t>Stručno povjerenstvo za procjenu vrijednosti nekretnina u vlasništvu Općine Bogdanovci na temelju Odluke od 25.10.2022., KLASA: 024-03/22-01/96, URBROJ: 2196-8-03-22-3</t>
  </si>
  <si>
    <t>Stručno povjerenstvo za procjenu vrijednosti nekretnina u vlasništvu Općine Bogdanovci na temelju Odluke od 25.10.2022., KLASA: 024-03/22-01/96, URBROJ: 2196-8-03-22-4</t>
  </si>
  <si>
    <t>Stručno povjerenstvo za procjenu vrijednosti nekretnina u vlasništvu Općine Bogdanovci na temelju Odluke od 25.10.2022., KLASA: 024-03/22-01/96, URBROJ: 2196-8-03-22-5</t>
  </si>
  <si>
    <t>Stručno povjerenstvo za procjenu vrijednosti nekretnina u vlasništvu Općine Bogdanovci na temelju Odluke od 25.10.2022., KLASA: 024-03/22-01/96, URBROJ: 2196-8-03-22-6</t>
  </si>
  <si>
    <t>Stručno povjerenstvo za procjenu vrijednosti nekretnina u vlasništvu Općine Bogdanovci na temelju Odluke od 25.10.2022., KLASA: 024-03/22-01/96, URBROJ: 2196-8-03-22-7</t>
  </si>
  <si>
    <t>Stručno povjerenstvo za procjenu vrijednosti nekretnina u vlasništvu Općine Bogdanovci na temelju Odluke od 25.10.2022., KLASA: 024-03/22-01/96, URBROJ: 2196-8-03-22-8</t>
  </si>
  <si>
    <t>Stručno povjerenstvo za procjenu vrijednosti nekretnina u vlasništvu Općine Bogdanovci na temelju Odluke od 25.10.2022., KLASA: 024-03/22-01/96, URBROJ: 2196-8-03-22-9</t>
  </si>
  <si>
    <t>Stručno povjerenstvo za procjenu vrijednosti nekretnina u vlasništvu Općine Bogdanovci na temelju Odluke od 25.10.2022., KLASA: 024-03/22-01/96, URBROJ: 2196-8-03-22-10</t>
  </si>
  <si>
    <t>Stručno povjerenstvo za procjenu vrijednosti nekretnina u vlasništvu Općine Bogdanovci na temelju Odluke od 25.10.2022., KLASA: 024-03/22-01/96, URBROJ: 2196-8-03-22-11</t>
  </si>
  <si>
    <t>Stručno povjerenstvo za procjenu vrijednosti nekretnina u vlasništvu Općine Bogdanovci na temelju Odluke od 25.10.2022., KLASA: 024-03/22-01/96, URBROJ: 2196-8-03-22-12</t>
  </si>
  <si>
    <t>Stručno povjerenstvo za procjenu vrijednosti nekretnina u vlasništvu Općine Bogdanovci na temelju Odluke od 25.10.2022., KLASA: 024-03/22-01/96, URBROJ: 2196-8-03-22-13</t>
  </si>
  <si>
    <t>Stručno povjerenstvo za procjenu vrijednosti nekretnina u vlasništvu Općine Bogdanovci na temelju Odluke od 25.10.2022., KLASA: 024-03/22-01/96, URBROJ: 2196-8-03-22-14</t>
  </si>
  <si>
    <t>Stručno povjerenstvo za procjenu vrijednosti nekretnina u vlasništvu Općine Bogdanovci na temelju Odluke od 25.10.2022., KLASA: 024-03/22-01/96, URBROJ: 2196-8-03-22-15</t>
  </si>
  <si>
    <t>Stručno povjerenstvo za procjenu vrijednosti nekretnina u vlasništvu Općine Bogdanovci na temelju Odluke od 25.10.2022., KLASA: 024-03/22-01/96, URBROJ: 2196-8-03-22-16</t>
  </si>
  <si>
    <t>Stručno povjerenstvo za procjenu vrijednosti nekretnina u vlasništvu Općine Bogdanovci na temelju Odluke od 25.10.2022., KLASA: 024-03/22-01/96, URBROJ: 2196-8-03-22-17</t>
  </si>
  <si>
    <t>Stručno povjerenstvo za procjenu vrijednosti nekretnina u vlasništvu Općine Bogdanovci na temelju Odluke od 25.10.2022., KLASA: 024-03/22-01/96, URBROJ: 2196-8-03-22-18</t>
  </si>
  <si>
    <t>Stručno povjerenstvo za procjenu vrijednosti nekretnina u vlasništvu Općine Bogdanovci na temelju Odluke od 25.10.2022., KLASA: 024-03/22-01/96, URBROJ: 2196-8-03-22-19</t>
  </si>
  <si>
    <t>Stručno povjerenstvo za procjenu vrijednosti nekretnina u vlasništvu Općine Bogdanovci na temelju Odluke od 25.10.2022., KLASA: 024-03/22-01/96, URBROJ: 2196-8-03-22-20</t>
  </si>
  <si>
    <t>Stručno povjerenstvo za procjenu vrijednosti nekretnina u vlasništvu Općine Bogdanovci na temelju Odluke od 25.10.2022., KLASA: 024-03/22-01/96, URBROJ: 2196-8-03-22-21</t>
  </si>
  <si>
    <t>Stručno povjerenstvo za procjenu vrijednosti nekretnina u vlasništvu Općine Bogdanovci na temelju Odluke od 25.10.2022., KLASA: 024-03/22-01/96, URBROJ: 2196-8-03-22-22</t>
  </si>
  <si>
    <t>Stručno povjerenstvo za procjenu vrijednosti nekretnina u vlasništvu Općine Bogdanovci na temelju Odluke od 25.10.2022., KLASA: 024-03/22-01/96, URBROJ: 2196-8-03-22-23</t>
  </si>
  <si>
    <t>Stručno povjerenstvo za procjenu vrijednosti nekretnina u vlasništvu Općine Bogdanovci na temelju Odluke od 25.10.2022., KLASA: 024-03/22-01/96, URBROJ: 2196-8-03-22-24</t>
  </si>
  <si>
    <t>Stručno povjerenstvo za procjenu vrijednosti nekretnina u vlasništvu Općine Bogdanovci na temelju Odluke od 25.10.2022., KLASA: 024-03/22-01/96, URBROJ: 2196-8-03-22-25</t>
  </si>
  <si>
    <t>Stručno povjerenstvo za procjenu vrijednosti nekretnina u vlasništvu Općine Bogdanovci na temelju Odluke od 25.10.2022., KLASA: 024-03/22-01/96, URBROJ: 2196-8-03-22-26</t>
  </si>
  <si>
    <t>Stručno povjerenstvo za procjenu vrijednosti nekretnina u vlasništvu Općine Bogdanovci na temelju Odluke od 25.10.2022., KLASA: 024-03/22-01/96, URBROJ: 2196-8-03-22-27</t>
  </si>
  <si>
    <t>Stručno povjerenstvo za procjenu vrijednosti nekretnina u vlasništvu Općine Bogdanovci na temelju Odluke od 25.10.2022., KLASA: 024-03/22-01/96, URBROJ: 2196-8-03-22-28</t>
  </si>
  <si>
    <t>Stručno povjerenstvo za procjenu vrijednosti nekretnina u vlasništvu Općine Bogdanovci na temelju Odluke od 25.10.2022., KLASA: 024-03/22-01/96, URBROJ: 2196-8-03-22-29</t>
  </si>
  <si>
    <t>Stručno povjerenstvo za procjenu vrijednosti nekretnina u vlasništvu Općine Bogdanovci na temelju Odluke od 25.10.2022., KLASA: 024-03/22-01/96, URBROJ: 2196-8-03-22-30</t>
  </si>
  <si>
    <t>Stručno povjerenstvo za procjenu vrijednosti nekretnina u vlasništvu Općine Bogdanovci na temelju Odluke od 25.10.2022., KLASA: 024-03/22-01/96, URBROJ: 2196-8-03-22-31</t>
  </si>
  <si>
    <t>Stručno povjerenstvo za procjenu vrijednosti nekretnina u vlasništvu Općine Bogdanovci na temelju Odluke od 25.10.2022., KLASA: 024-03/22-01/96, URBROJ: 2196-8-03-22-32</t>
  </si>
  <si>
    <t>Stručno povjerenstvo za procjenu vrijednosti nekretnina u vlasništvu Općine Bogdanovci na temelju Odluke od 25.10.2022., KLASA: 024-03/22-01/96, URBROJ: 2196-8-03-22-33</t>
  </si>
  <si>
    <t>Stručno povjerenstvo za procjenu vrijednosti nekretnina u vlasništvu Općine Bogdanovci na temelju Odluke od 25.10.2022., KLASA: 024-03/22-01/96, URBROJ: 2196-8-03-22-34</t>
  </si>
  <si>
    <t>Stručno povjerenstvo za procjenu vrijednosti nekretnina u vlasništvu Općine Bogdanovci na temelju Odluke od 25.10.2022., KLASA: 024-03/22-01/96, URBROJ: 2196-8-03-22-35</t>
  </si>
  <si>
    <t>Stručno povjerenstvo za procjenu vrijednosti nekretnina u vlasništvu Općine Bogdanovci na temelju Odluke od 25.10.2022., KLASA: 024-03/22-01/96, URBROJ: 2196-8-03-22-36</t>
  </si>
  <si>
    <t>Stručno povjerenstvo za procjenu vrijednosti nekretnina u vlasništvu Općine Bogdanovci na temelju Odluke od 25.10.2022., KLASA: 024-03/22-01/96, URBROJ: 2196-8-03-22-37</t>
  </si>
  <si>
    <t>Stručno povjerenstvo za procjenu vrijednosti nekretnina u vlasništvu Općine Bogdanovci na temelju Odluke od 25.10.2022., KLASA: 024-03/22-01/96, URBROJ: 2196-8-03-22-38</t>
  </si>
  <si>
    <t>Stručno povjerenstvo za procjenu vrijednosti nekretnina u vlasništvu Općine Bogdanovci na temelju Odluke od 25.10.2022., KLASA: 024-03/22-01/96, URBROJ: 2196-8-03-22-39</t>
  </si>
  <si>
    <t>Stručno povjerenstvo za procjenu vrijednosti nekretnina u vlasništvu Općine Bogdanovci na temelju Odluke od 25.10.2022., KLASA: 024-03/22-01/96, URBROJ: 2196-8-03-22-40</t>
  </si>
  <si>
    <t>Stručno povjerenstvo za procjenu vrijednosti nekretnina u vlasništvu Općine Bogdanovci na temelju Odluke od 25.10.2022., KLASA: 024-03/22-01/96, URBROJ: 2196-8-03-22-41</t>
  </si>
  <si>
    <t>Stručno povjerenstvo za procjenu vrijednosti nekretnina u vlasništvu Općine Bogdanovci na temelju Odluke od 25.10.2022., KLASA: 024-03/22-01/96, URBROJ: 2196-8-03-22-42</t>
  </si>
  <si>
    <t>Stručno povjerenstvo za procjenu vrijednosti nekretnina u vlasništvu Općine Bogdanovci na temelju Odluke od 25.10.2022., KLASA: 024-03/22-01/96, URBROJ: 2196-8-03-22-43</t>
  </si>
  <si>
    <t>Stručno povjerenstvo za procjenu vrijednosti nekretnina u vlasništvu Općine Bogdanovci na temelju Odluke od 25.10.2022., KLASA: 024-03/22-01/96, URBROJ: 2196-8-03-22-44</t>
  </si>
  <si>
    <t>Stručno povjerenstvo za procjenu vrijednosti nekretnina u vlasništvu Općine Bogdanovci na temelju Odluke od 25.10.2022., KLASA: 024-03/22-01/96, URBROJ: 2196-8-03-22-45</t>
  </si>
  <si>
    <t>Stručno povjerenstvo za procjenu vrijednosti nekretnina u vlasništvu Općine Bogdanovci na temelju Odluke od 25.10.2022., KLASA: 024-03/22-01/96, URBROJ: 2196-8-03-22-46</t>
  </si>
  <si>
    <t>Stručno povjerenstvo za procjenu vrijednosti nekretnina u vlasništvu Općine Bogdanovci na temelju Odluke od 25.10.2022., KLASA: 024-03/22-01/96, URBROJ: 2196-8-03-22-47</t>
  </si>
  <si>
    <t>Stručno povjerenstvo za procjenu vrijednosti nekretnina u vlasništvu Općine Bogdanovci na temelju Odluke od 25.10.2022., KLASA: 024-03/22-01/96, URBROJ: 2196-8-03-22-48</t>
  </si>
  <si>
    <t>Stručno povjerenstvo za procjenu vrijednosti nekretnina u vlasništvu Općine Bogdanovci na temelju Odluke od 25.10.2022., KLASA: 024-03/22-01/96, URBROJ: 2196-8-03-22-49</t>
  </si>
  <si>
    <t>Stručno povjerenstvo za procjenu vrijednosti nekretnina u vlasništvu Općine Bogdanovci na temelju Odluke od 25.10.2022., KLASA: 024-03/22-01/96, URBROJ: 2196-8-03-22-50</t>
  </si>
  <si>
    <t>Stručno povjerenstvo za procjenu vrijednosti nekretnina u vlasništvu Općine Bogdanovci na temelju Odluke od 25.10.2022., KLASA: 024-03/22-01/96, URBROJ: 2196-8-03-22-51</t>
  </si>
  <si>
    <t>Stručno povjerenstvo za procjenu vrijednosti nekretnina u vlasništvu Općine Bogdanovci na temelju Odluke od 25.10.2022., KLASA: 024-03/22-01/96, URBROJ: 2196-8-03-22-52</t>
  </si>
  <si>
    <t>Stručno povjerenstvo za procjenu vrijednosti nekretnina u vlasništvu Općine Bogdanovci na temelju Odluke od 25.10.2022., KLASA: 024-03/22-01/96, URBROJ: 2196-8-03-22-53</t>
  </si>
  <si>
    <t>Stručno povjerenstvo za procjenu vrijednosti nekretnina u vlasništvu Općine Bogdanovci na temelju Odluke od 25.10.2022., KLASA: 024-03/22-01/96, URBROJ: 2196-8-03-22-54</t>
  </si>
  <si>
    <t>Stručno povjerenstvo za procjenu vrijednosti nekretnina u vlasništvu Općine Bogdanovci na temelju Odluke od 25.10.2022., KLASA: 024-03/22-01/96, URBROJ: 2196-8-03-22-55</t>
  </si>
  <si>
    <t>Stručno povjerenstvo za procjenu vrijednosti nekretnina u vlasništvu Općine Bogdanovci na temelju Odluke od 25.10.2022., KLASA: 024-03/22-01/96, URBROJ: 2196-8-03-22-56</t>
  </si>
  <si>
    <t>Stručno povjerenstvo za procjenu vrijednosti nekretnina u vlasništvu Općine Bogdanovci na temelju Odluke od 25.10.2022., KLASA: 024-03/22-01/96, URBROJ: 2196-8-03-22-57</t>
  </si>
  <si>
    <t>Stručno povjerenstvo za procjenu vrijednosti nekretnina u vlasništvu Općine Bogdanovci na temelju Odluke od 25.10.2022., KLASA: 024-03/22-01/96, URBROJ: 2196-8-03-22-58</t>
  </si>
  <si>
    <t>Stručno povjerenstvo za procjenu vrijednosti nekretnina u vlasništvu Općine Bogdanovci na temelju Odluke od 25.10.2022., KLASA: 024-03/22-01/96, URBROJ: 2196-8-03-22-59</t>
  </si>
  <si>
    <t>Stručno povjerenstvo za procjenu vrijednosti nekretnina u vlasništvu Općine Bogdanovci na temelju Odluke od 25.10.2022., KLASA: 024-03/22-01/96, URBROJ: 2196-8-03-22-60</t>
  </si>
  <si>
    <t>Stručno povjerenstvo za procjenu vrijednosti nekretnina u vlasništvu Općine Bogdanovci na temelju Odluke od 25.10.2022., KLASA: 024-03/22-01/96, URBROJ: 2196-8-03-22-61</t>
  </si>
  <si>
    <t>Stručno povjerenstvo za procjenu vrijednosti nekretnina u vlasništvu Općine Bogdanovci na temelju Odluke od 25.10.2022., KLASA: 024-03/22-01/96, URBROJ: 2196-8-03-22-62</t>
  </si>
  <si>
    <t>Stručno povjerenstvo za procjenu vrijednosti nekretnina u vlasništvu Općine Bogdanovci na temelju Odluke od 25.10.2022., KLASA: 024-03/22-01/96, URBROJ: 2196-8-03-22-63</t>
  </si>
  <si>
    <t>Stručno povjerenstvo za procjenu vrijednosti nekretnina u vlasništvu Općine Bogdanovci na temelju Odluke od 25.10.2022., KLASA: 024-03/22-01/96, URBROJ: 2196-8-03-22-64</t>
  </si>
  <si>
    <t>Stručno povjerenstvo za procjenu vrijednosti nekretnina u vlasništvu Općine Bogdanovci na temelju Odluke od 25.10.2022., KLASA: 024-03/22-01/96, URBROJ: 2196-8-03-22-65</t>
  </si>
  <si>
    <t>Stručno povjerenstvo za procjenu vrijednosti nekretnina u vlasništvu Općine Bogdanovci na temelju Odluke od 25.10.2022., KLASA: 024-03/22-01/96, URBROJ: 2196-8-03-22-66</t>
  </si>
  <si>
    <t>Stručno povjerenstvo za procjenu vrijednosti nekretnina u vlasništvu Općine Bogdanovci na temelju Odluke od 25.10.2022., KLASA: 024-03/22-01/96, URBROJ: 2196-8-03-22-67</t>
  </si>
  <si>
    <t>Stručno povjerenstvo za procjenu vrijednosti nekretnina u vlasništvu Općine Bogdanovci na temelju Odluke od 25.10.2022., KLASA: 024-03/22-01/96, URBROJ: 2196-8-03-22-68</t>
  </si>
  <si>
    <t>Stručno povjerenstvo za procjenu vrijednosti nekretnina u vlasništvu Općine Bogdanovci na temelju Odluke od 25.10.2022., KLASA: 024-03/22-01/96, URBROJ: 2196-8-03-22-69</t>
  </si>
  <si>
    <t>Stručno povjerenstvo za procjenu vrijednosti nekretnina u vlasništvu Općine Bogdanovci na temelju Odluke od 25.10.2022., KLASA: 024-03/22-01/96, URBROJ: 2196-8-03-22-70</t>
  </si>
  <si>
    <t>Stručno povjerenstvo za procjenu vrijednosti nekretnina u vlasništvu Općine Bogdanovci na temelju Odluke od 25.10.2022., KLASA: 024-03/22-01/96, URBROJ: 2196-8-03-22-71</t>
  </si>
  <si>
    <t>Stručno povjerenstvo za procjenu vrijednosti nekretnina u vlasništvu Općine Bogdanovci na temelju Odluke od 25.10.2022., KLASA: 024-03/22-01/96, URBROJ: 2196-8-03-22-72</t>
  </si>
  <si>
    <t>Stručno povjerenstvo za procjenu vrijednosti nekretnina u vlasništvu Općine Bogdanovci na temelju Odluke od 25.10.2022., KLASA: 024-03/22-01/96, URBROJ: 2196-8-03-22-73</t>
  </si>
  <si>
    <t>Stručno povjerenstvo za procjenu vrijednosti nekretnina u vlasništvu Općine Bogdanovci na temelju Odluke od 25.10.2022., KLASA: 024-03/22-01/96, URBROJ: 2196-8-03-22-74</t>
  </si>
  <si>
    <t>Stručno povjerenstvo za procjenu vrijednosti nekretnina u vlasništvu Općine Bogdanovci na temelju Odluke od 25.10.2022., KLASA: 024-03/22-01/96, URBROJ: 2196-8-03-22-75</t>
  </si>
  <si>
    <t>Stručno povjerenstvo za procjenu vrijednosti nekretnina u vlasništvu Općine Bogdanovci na temelju Odluke od 25.10.2022., KLASA: 024-03/22-01/96, URBROJ: 2196-8-03-22-76</t>
  </si>
  <si>
    <t>Stručno povjerenstvo za procjenu vrijednosti nekretnina u vlasništvu Općine Bogdanovci na temelju Odluke od 25.10.2022., KLASA: 024-03/22-01/96, URBROJ: 2196-8-03-22-77</t>
  </si>
  <si>
    <t>Stručno povjerenstvo za procjenu vrijednosti nekretnina u vlasništvu Općine Bogdanovci na temelju Odluke od 25.10.2022., KLASA: 024-03/22-01/96, URBROJ: 2196-8-03-22-78</t>
  </si>
  <si>
    <t>Stručno povjerenstvo za procjenu vrijednosti nekretnina u vlasništvu Općine Bogdanovci na temelju Odluke od 25.10.2022., KLASA: 024-03/22-01/96, URBROJ: 2196-8-03-22-79</t>
  </si>
  <si>
    <t>Stručno povjerenstvo za procjenu vrijednosti nekretnina u vlasništvu Općine Bogdanovci na temelju Odluke od 25.10.2022., KLASA: 024-03/22-01/96, URBROJ: 2196-8-03-22-80</t>
  </si>
  <si>
    <t>Stručno povjerenstvo za procjenu vrijednosti nekretnina u vlasništvu Općine Bogdanovci na temelju Odluke od 25.10.2022., KLASA: 024-03/22-01/96, URBROJ: 2196-8-03-22-81</t>
  </si>
  <si>
    <t>Stručno povjerenstvo za procjenu vrijednosti nekretnina u vlasništvu Općine Bogdanovci na temelju Odluke od 25.10.2022., KLASA: 024-03/22-01/96, URBROJ: 2196-8-03-22-82</t>
  </si>
  <si>
    <t>Stručno povjerenstvo za procjenu vrijednosti nekretnina u vlasništvu Općine Bogdanovci na temelju Odluke od 25.10.2022., KLASA: 024-03/22-01/96, URBROJ: 2196-8-03-22-83</t>
  </si>
  <si>
    <t>Stručno povjerenstvo za procjenu vrijednosti nekretnina u vlasništvu Općine Bogdanovci na temelju Odluke od 25.10.2022., KLASA: 024-03/22-01/96, URBROJ: 2196-8-03-22-84</t>
  </si>
  <si>
    <t>Stručno povjerenstvo za procjenu vrijednosti nekretnina u vlasništvu Općine Bogdanovci na temelju Odluke od 25.10.2022., KLASA: 024-03/22-01/96, URBROJ: 2196-8-03-22-85</t>
  </si>
  <si>
    <t>Stručno povjerenstvo za procjenu vrijednosti nekretnina u vlasništvu Općine Bogdanovci na temelju Odluke od 25.10.2022., KLASA: 024-03/22-01/96, URBROJ: 2196-8-03-22-86</t>
  </si>
  <si>
    <t>Stručno povjerenstvo za procjenu vrijednosti nekretnina u vlasništvu Općine Bogdanovci na temelju Odluke od 25.10.2022., KLASA: 024-03/22-01/96, URBROJ: 2196-8-03-22-87</t>
  </si>
  <si>
    <t>Stručno povjerenstvo za procjenu vrijednosti nekretnina u vlasništvu Općine Bogdanovci na temelju Odluke od 25.10.2022., KLASA: 024-03/22-01/96, URBROJ: 2196-8-03-22-88</t>
  </si>
  <si>
    <t>Stručno povjerenstvo za procjenu vrijednosti nekretnina u vlasništvu Općine Bogdanovci na temelju Odluke od 25.10.2022., KLASA: 024-03/22-01/96, URBROJ: 2196-8-03-22-89</t>
  </si>
  <si>
    <t>Stručno povjerenstvo za procjenu vrijednosti nekretnina u vlasništvu Općine Bogdanovci na temelju Odluke od 25.10.2022., KLASA: 024-03/22-01/96, URBROJ: 2196-8-03-22-90</t>
  </si>
  <si>
    <t>Stručno povjerenstvo za procjenu vrijednosti nekretnina u vlasništvu Općine Bogdanovci na temelju Odluke od 25.10.2022., KLASA: 024-03/22-01/96, URBROJ: 2196-8-03-22-91</t>
  </si>
  <si>
    <t>Stručno povjerenstvo za procjenu vrijednosti nekretnina u vlasništvu Općine Bogdanovci na temelju Odluke od 25.10.2022., KLASA: 024-03/22-01/96, URBROJ: 2196-8-03-22-92</t>
  </si>
  <si>
    <t>Stručno povjerenstvo za procjenu vrijednosti nekretnina u vlasništvu Općine Bogdanovci na temelju Odluke od 25.10.2022., KLASA: 024-03/22-01/96, URBROJ: 2196-8-03-22-93</t>
  </si>
  <si>
    <t>Stručno povjerenstvo za procjenu vrijednosti nekretnina u vlasništvu Općine Bogdanovci na temelju Odluke od 25.10.2022., KLASA: 024-03/22-01/96, URBROJ: 2196-8-03-22-94</t>
  </si>
  <si>
    <t>Stručno povjerenstvo za procjenu vrijednosti nekretnina u vlasništvu Općine Bogdanovci na temelju Odluke od 25.10.2022., KLASA: 024-03/22-01/96, URBROJ: 2196-8-03-22-95</t>
  </si>
  <si>
    <t>Stručno povjerenstvo za procjenu vrijednosti nekretnina u vlasništvu Općine Bogdanovci na temelju Odluke od 25.10.2022., KLASA: 024-03/22-01/96, URBROJ: 2196-8-03-22-96</t>
  </si>
  <si>
    <t>Stručno povjerenstvo za procjenu vrijednosti nekretnina u vlasništvu Općine Bogdanovci na temelju Odluke od 25.10.2022., KLASA: 024-03/22-01/96, URBROJ: 2196-8-03-22-97</t>
  </si>
  <si>
    <t>Stručno povjerenstvo za procjenu vrijednosti nekretnina u vlasništvu Općine Bogdanovci na temelju Odluke od 25.10.2022., KLASA: 024-03/22-01/96, URBROJ: 2196-8-03-22-98</t>
  </si>
  <si>
    <t>Stručno povjerenstvo za procjenu vrijednosti nekretnina u vlasništvu Općine Bogdanovci na temelju Odluke od 25.10.2022., KLASA: 024-03/22-01/96, URBROJ: 2196-8-03-22-99</t>
  </si>
  <si>
    <t>Stručno povjerenstvo za procjenu vrijednosti nekretnina u vlasništvu Općine Bogdanovci na temelju Odluke od 25.10.2022., KLASA: 024-03/22-01/96, URBROJ: 2196-8-03-22-100</t>
  </si>
  <si>
    <t>Stručno povjerenstvo za procjenu vrijednosti nekretnina u vlasništvu Općine Bogdanovci na temelju Odluke od 25.10.2022., KLASA: 024-03/22-01/96, URBROJ: 2196-8-03-22-101</t>
  </si>
  <si>
    <t>Stručno povjerenstvo za procjenu vrijednosti nekretnina u vlasništvu Općine Bogdanovci na temelju Odluke od 25.10.2022., KLASA: 024-03/22-01/96, URBROJ: 2196-8-03-22-102</t>
  </si>
  <si>
    <t>Stručno povjerenstvo za procjenu vrijednosti nekretnina u vlasništvu Općine Bogdanovci na temelju Odluke od 25.10.2022., KLASA: 024-03/22-01/96, URBROJ: 2196-8-03-22-103</t>
  </si>
  <si>
    <t>Stručno povjerenstvo za procjenu vrijednosti nekretnina u vlasništvu Općine Bogdanovci na temelju Odluke od 25.10.2022., KLASA: 024-03/22-01/96, URBROJ: 2196-8-03-22-104</t>
  </si>
  <si>
    <t>Stručno povjerenstvo za procjenu vrijednosti nekretnina u vlasništvu Općine Bogdanovci na temelju Odluke od 25.10.2022., KLASA: 024-03/22-01/96, URBROJ: 2196-8-03-22-105</t>
  </si>
  <si>
    <t>Stručno povjerenstvo za procjenu vrijednosti nekretnina u vlasništvu Općine Bogdanovci na temelju Odluke od 25.10.2022., KLASA: 024-03/22-01/96, URBROJ: 2196-8-03-22-106</t>
  </si>
  <si>
    <t>Stručno povjerenstvo za procjenu vrijednosti nekretnina u vlasništvu Općine Bogdanovci na temelju Odluke od 25.10.2022., KLASA: 024-03/22-01/96, URBROJ: 2196-8-03-22-107</t>
  </si>
  <si>
    <t>Stručno povjerenstvo za procjenu vrijednosti nekretnina u vlasništvu Općine Bogdanovci na temelju Odluke od 25.10.2022., KLASA: 024-03/22-01/96, URBROJ: 2196-8-03-22-108</t>
  </si>
  <si>
    <t>Stručno povjerenstvo za procjenu vrijednosti nekretnina u vlasništvu Općine Bogdanovci na temelju Odluke od 25.10.2022., KLASA: 024-03/22-01/96, URBROJ: 2196-8-03-22-109</t>
  </si>
  <si>
    <t>Stručno povjerenstvo za procjenu vrijednosti nekretnina u vlasništvu Općine Bogdanovci na temelju Odluke od 25.10.2022., KLASA: 024-03/22-01/96, URBROJ: 2196-8-03-22-110</t>
  </si>
  <si>
    <t>Stručno povjerenstvo za procjenu vrijednosti nekretnina u vlasništvu Općine Bogdanovci na temelju Odluke od 25.10.2022., KLASA: 024-03/22-01/96, URBROJ: 2196-8-03-22-111</t>
  </si>
  <si>
    <t>Stručno povjerenstvo za procjenu vrijednosti nekretnina u vlasništvu Općine Bogdanovci na temelju Odluke od 25.10.2022., KLASA: 024-03/22-01/96, URBROJ: 2196-8-03-22-112</t>
  </si>
  <si>
    <t>Stručno povjerenstvo za procjenu vrijednosti nekretnina u vlasništvu Općine Bogdanovci na temelju Odluke od 25.10.2022., KLASA: 024-03/22-01/96, URBROJ: 2196-8-03-22-113</t>
  </si>
  <si>
    <t>Stručno povjerenstvo za procjenu vrijednosti nekretnina u vlasništvu Općine Bogdanovci na temelju Odluke od 25.10.2022., KLASA: 024-03/22-01/96, URBROJ: 2196-8-03-22-114</t>
  </si>
  <si>
    <t>Stručno povjerenstvo za procjenu vrijednosti nekretnina u vlasništvu Općine Bogdanovci na temelju Odluke od 25.10.2022., KLASA: 024-03/22-01/96, URBROJ: 2196-8-03-22-115</t>
  </si>
  <si>
    <t>Stručno povjerenstvo za procjenu vrijednosti nekretnina u vlasništvu Općine Bogdanovci na temelju Odluke od 25.10.2022., KLASA: 024-03/22-01/96, URBROJ: 2196-8-03-22-116</t>
  </si>
  <si>
    <t>Stručno povjerenstvo za procjenu vrijednosti nekretnina u vlasništvu Općine Bogdanovci na temelju Odluke od 25.10.2022., KLASA: 024-03/22-01/96, URBROJ: 2196-8-03-22-117</t>
  </si>
  <si>
    <t>Stručno povjerenstvo za procjenu vrijednosti nekretnina u vlasništvu Općine Bogdanovci na temelju Odluke od 25.10.2022., KLASA: 024-03/22-01/96, URBROJ: 2196-8-03-22-118</t>
  </si>
  <si>
    <t>Stručno povjerenstvo za procjenu vrijednosti nekretnina u vlasništvu Općine Bogdanovci na temelju Odluke od 25.10.2022., KLASA: 024-03/22-01/96, URBROJ: 2196-8-03-22-119</t>
  </si>
  <si>
    <t>Stručno povjerenstvo za procjenu vrijednosti nekretnina u vlasništvu Općine Bogdanovci na temelju Odluke od 25.10.2022., KLASA: 024-03/22-01/96, URBROJ: 2196-8-03-22-120</t>
  </si>
  <si>
    <t>Stručno povjerenstvo za procjenu vrijednosti nekretnina u vlasništvu Općine Bogdanovci na temelju Odluke od 25.10.2022., KLASA: 024-03/22-01/96, URBROJ: 2196-8-03-22-121</t>
  </si>
  <si>
    <t>Stručno povjerenstvo za procjenu vrijednosti nekretnina u vlasništvu Općine Bogdanovci na temelju Odluke od 25.10.2022., KLASA: 024-03/22-01/96, URBROJ: 2196-8-03-22-122</t>
  </si>
  <si>
    <t>Stručno povjerenstvo za procjenu vrijednosti nekretnina u vlasništvu Općine Bogdanovci na temelju Odluke od 25.10.2022., KLASA: 024-03/22-01/96, URBROJ: 2196-8-03-22-123</t>
  </si>
  <si>
    <t>Stručno povjerenstvo za procjenu vrijednosti nekretnina u vlasništvu Općine Bogdanovci na temelju Odluke od 25.10.2022., KLASA: 024-03/22-01/96, URBROJ: 2196-8-03-22-124</t>
  </si>
  <si>
    <t>Stručno povjerenstvo za procjenu vrijednosti nekretnina u vlasništvu Općine Bogdanovci na temelju Odluke od 25.10.2022., KLASA: 024-03/22-01/96, URBROJ: 2196-8-03-22-125</t>
  </si>
  <si>
    <t>Stručno povjerenstvo za procjenu vrijednosti nekretnina u vlasništvu Općine Bogdanovci na temelju Odluke od 25.10.2022., KLASA: 024-03/22-01/96, URBROJ: 2196-8-03-22-126</t>
  </si>
  <si>
    <t>Stručno povjerenstvo za procjenu vrijednosti nekretnina u vlasništvu Općine Bogdanovci na temelju Odluke od 25.10.2022., KLASA: 024-03/22-01/96, URBROJ: 2196-8-03-22-127</t>
  </si>
  <si>
    <t>Stručno povjerenstvo za procjenu vrijednosti nekretnina u vlasništvu Općine Bogdanovci na temelju Odluke od 25.10.2022., KLASA: 024-03/22-01/96, URBROJ: 2196-8-03-22-128</t>
  </si>
  <si>
    <t>Stručno povjerenstvo za procjenu vrijednosti nekretnina u vlasništvu Općine Bogdanovci na temelju Odluke od 25.10.2022., KLASA: 024-03/22-01/96, URBROJ: 2196-8-03-22-129</t>
  </si>
  <si>
    <t>Stručno povjerenstvo za procjenu vrijednosti nekretnina u vlasništvu Općine Bogdanovci na temelju Odluke od 25.10.2022., KLASA: 024-03/22-01/96, URBROJ: 2196-8-03-22-130</t>
  </si>
  <si>
    <t>Stručno povjerenstvo za procjenu vrijednosti nekretnina u vlasništvu Općine Bogdanovci na temelju Odluke od 25.10.2022., KLASA: 024-03/22-01/96, URBROJ: 2196-8-03-22-131</t>
  </si>
  <si>
    <t>Stručno povjerenstvo za procjenu vrijednosti nekretnina u vlasništvu Općine Bogdanovci na temelju Odluke od 25.10.2022., KLASA: 024-03/22-01/96, URBROJ: 2196-8-03-22-132</t>
  </si>
  <si>
    <t>Stručno povjerenstvo za procjenu vrijednosti nekretnina u vlasništvu Općine Bogdanovci na temelju Odluke od 25.10.2022., KLASA: 024-03/22-01/96, URBROJ: 2196-8-03-22-133</t>
  </si>
  <si>
    <t>Stručno povjerenstvo za procjenu vrijednosti nekretnina u vlasništvu Općine Bogdanovci na temelju Odluke od 25.10.2022., KLASA: 024-03/22-01/96, URBROJ: 2196-8-03-22-134</t>
  </si>
  <si>
    <t>Stručno povjerenstvo za procjenu vrijednosti nekretnina u vlasništvu Općine Bogdanovci na temelju Odluke od 25.10.2022., KLASA: 024-03/22-01/96, URBROJ: 2196-8-03-22-135</t>
  </si>
  <si>
    <t>Stručno povjerenstvo za procjenu vrijednosti nekretnina u vlasništvu Općine Bogdanovci na temelju Odluke od 25.10.2022., KLASA: 024-03/22-01/96, URBROJ: 2196-8-03-22-136</t>
  </si>
  <si>
    <t>Stručno povjerenstvo za procjenu vrijednosti nekretnina u vlasništvu Općine Bogdanovci na temelju Odluke od 25.10.2022., KLASA: 024-03/22-01/96, URBROJ: 2196-8-03-22-137</t>
  </si>
  <si>
    <t>Stručno povjerenstvo za procjenu vrijednosti nekretnina u vlasništvu Općine Bogdanovci na temelju Odluke od 25.10.2022., KLASA: 024-03/22-01/96, URBROJ: 2196-8-03-22-138</t>
  </si>
  <si>
    <t>Stručno povjerenstvo za procjenu vrijednosti nekretnina u vlasništvu Općine Bogdanovci na temelju Odluke od 25.10.2022., KLASA: 024-03/22-01/96, URBROJ: 2196-8-03-22-139</t>
  </si>
  <si>
    <t>Stručno povjerenstvo za procjenu vrijednosti nekretnina u vlasništvu Općine Bogdanovci na temelju Odluke od 25.10.2022., KLASA: 024-03/22-01/96, URBROJ: 2196-8-03-22-140</t>
  </si>
  <si>
    <t>Stručno povjerenstvo za procjenu vrijednosti nekretnina u vlasništvu Općine Bogdanovci na temelju Odluke od 25.10.2022., KLASA: 024-03/22-01/96, URBROJ: 2196-8-03-22-141</t>
  </si>
  <si>
    <t>Stručno povjerenstvo za procjenu vrijednosti nekretnina u vlasništvu Općine Bogdanovci na temelju Odluke od 25.10.2022., KLASA: 024-03/22-01/96, URBROJ: 2196-8-03-22-142</t>
  </si>
  <si>
    <t>Stručno povjerenstvo za procjenu vrijednosti nekretnina u vlasništvu Općine Bogdanovci na temelju Odluke od 25.10.2022., KLASA: 024-03/22-01/96, URBROJ: 2196-8-03-22-143</t>
  </si>
  <si>
    <t>Stručno povjerenstvo za procjenu vrijednosti nekretnina u vlasništvu Općine Bogdanovci na temelju Odluke od 25.10.2022., KLASA: 024-03/22-01/96, URBROJ: 2196-8-03-22-144</t>
  </si>
  <si>
    <t>Stručno povjerenstvo za procjenu vrijednosti nekretnina u vlasništvu Općine Bogdanovci na temelju Odluke od 25.10.2022., KLASA: 024-03/22-01/96, URBROJ: 2196-8-03-22-145</t>
  </si>
  <si>
    <t>Stručno povjerenstvo za procjenu vrijednosti nekretnina u vlasništvu Općine Bogdanovci na temelju Odluke od 25.10.2022., KLASA: 024-03/22-01/96, URBROJ: 2196-8-03-22-146</t>
  </si>
  <si>
    <t>Stručno povjerenstvo za procjenu vrijednosti nekretnina u vlasništvu Općine Bogdanovci na temelju Odluke od 25.10.2022., KLASA: 024-03/22-01/96, URBROJ: 2196-8-03-22-147</t>
  </si>
  <si>
    <t>Stručno povjerenstvo za procjenu vrijednosti nekretnina u vlasništvu Općine Bogdanovci na temelju Odluke od 25.10.2022., KLASA: 024-03/22-01/96, URBROJ: 2196-8-03-22-148</t>
  </si>
  <si>
    <t>Stručno povjerenstvo za procjenu vrijednosti nekretnina u vlasništvu Općine Bogdanovci na temelju Odluke od 25.10.2022., KLASA: 024-03/22-01/96, URBROJ: 2196-8-03-22-149</t>
  </si>
  <si>
    <t>Stručno povjerenstvo za procjenu vrijednosti nekretnina u vlasništvu Općine Bogdanovci na temelju Odluke od 25.10.2022., KLASA: 024-03/22-01/96, URBROJ: 2196-8-03-22-150</t>
  </si>
  <si>
    <t>Stručno povjerenstvo za procjenu vrijednosti nekretnina u vlasništvu Općine Bogdanovci na temelju Odluke od 25.10.2022., KLASA: 024-03/22-01/96, URBROJ: 2196-8-03-22-151</t>
  </si>
  <si>
    <t>Stručno povjerenstvo za procjenu vrijednosti nekretnina u vlasništvu Općine Bogdanovci na temelju Odluke od 25.10.2022., KLASA: 024-03/22-01/96, URBROJ: 2196-8-03-22-152</t>
  </si>
  <si>
    <t>Stručno povjerenstvo za procjenu vrijednosti nekretnina u vlasništvu Općine Bogdanovci na temelju Odluke od 25.10.2022., KLASA: 024-03/22-01/96, URBROJ: 2196-8-03-22-153</t>
  </si>
  <si>
    <t>Stručno povjerenstvo za procjenu vrijednosti nekretnina u vlasništvu Općine Bogdanovci na temelju Odluke od 25.10.2022., KLASA: 024-03/22-01/96, URBROJ: 2196-8-03-22-154</t>
  </si>
  <si>
    <t>Stručno povjerenstvo za procjenu vrijednosti nekretnina u vlasništvu Općine Bogdanovci na temelju Odluke od 25.10.2022., KLASA: 024-03/22-01/96, URBROJ: 2196-8-03-22-155</t>
  </si>
  <si>
    <t>Stručno povjerenstvo za procjenu vrijednosti nekretnina u vlasništvu Općine Bogdanovci na temelju Odluke od 25.10.2022., KLASA: 024-03/22-01/96, URBROJ: 2196-8-03-22-156</t>
  </si>
  <si>
    <t>Stručno povjerenstvo za procjenu vrijednosti nekretnina u vlasništvu Općine Bogdanovci na temelju Odluke od 25.10.2022., KLASA: 024-03/22-01/96, URBROJ: 2196-8-03-22-157</t>
  </si>
  <si>
    <t>Stručno povjerenstvo za procjenu vrijednosti nekretnina u vlasništvu Općine Bogdanovci na temelju Odluke od 25.10.2022., KLASA: 024-03/22-01/96, URBROJ: 2196-8-03-22-158</t>
  </si>
  <si>
    <t>Stručno povjerenstvo za procjenu vrijednosti nekretnina u vlasništvu Općine Bogdanovci na temelju Odluke od 25.10.2022., KLASA: 024-03/22-01/96, URBROJ: 2196-8-03-22-159</t>
  </si>
  <si>
    <t>Stručno povjerenstvo za procjenu vrijednosti nekretnina u vlasništvu Općine Bogdanovci na temelju Odluke od 25.10.2022., KLASA: 024-03/22-01/96, URBROJ: 2196-8-03-22-160</t>
  </si>
  <si>
    <t>Stručno povjerenstvo za procjenu vrijednosti nekretnina u vlasništvu Općine Bogdanovci na temelju Odluke od 25.10.2022., KLASA: 024-03/22-01/96, URBROJ: 2196-8-03-22-161</t>
  </si>
  <si>
    <t>Stručno povjerenstvo za procjenu vrijednosti nekretnina u vlasništvu Općine Bogdanovci na temelju Odluke od 25.10.2022., KLASA: 024-03/22-01/96, URBROJ: 2196-8-03-22-162</t>
  </si>
  <si>
    <t>Stručno povjerenstvo za procjenu vrijednosti nekretnina u vlasništvu Općine Bogdanovci na temelju Odluke od 25.10.2022., KLASA: 024-03/22-01/96, URBROJ: 2196-8-03-22-163</t>
  </si>
  <si>
    <t>Stručno povjerenstvo za procjenu vrijednosti nekretnina u vlasništvu Općine Bogdanovci na temelju Odluke od 25.10.2022., KLASA: 024-03/22-01/96, URBROJ: 2196-8-03-22-164</t>
  </si>
  <si>
    <t>Stručno povjerenstvo za procjenu vrijednosti nekretnina u vlasništvu Općine Bogdanovci na temelju Odluke od 25.10.2022., KLASA: 024-03/22-01/96, URBROJ: 2196-8-03-22-165</t>
  </si>
  <si>
    <t>Stručno povjerenstvo za procjenu vrijednosti nekretnina u vlasništvu Općine Bogdanovci na temelju Odluke od 25.10.2022., KLASA: 024-03/22-01/96, URBROJ: 2196-8-03-22-166</t>
  </si>
  <si>
    <t>Stručno povjerenstvo za procjenu vrijednosti nekretnina u vlasništvu Općine Bogdanovci na temelju Odluke od 25.10.2022., KLASA: 024-03/22-01/96, URBROJ: 2196-8-03-22-167</t>
  </si>
  <si>
    <t>Stručno povjerenstvo za procjenu vrijednosti nekretnina u vlasništvu Općine Bogdanovci na temelju Odluke od 25.10.2022., KLASA: 024-03/22-01/96, URBROJ: 2196-8-03-22-168</t>
  </si>
  <si>
    <t>Stručno povjerenstvo za procjenu vrijednosti nekretnina u vlasništvu Općine Bogdanovci na temelju Odluke od 25.10.2022., KLASA: 024-03/22-01/96, URBROJ: 2196-8-03-22-169</t>
  </si>
  <si>
    <t>Stručno povjerenstvo za procjenu vrijednosti nekretnina u vlasništvu Općine Bogdanovci na temelju Odluke od 25.10.2022., KLASA: 024-03/22-01/96, URBROJ: 2196-8-03-22-170</t>
  </si>
  <si>
    <t>Stručno povjerenstvo za procjenu vrijednosti nekretnina u vlasništvu Općine Bogdanovci na temelju Odluke od 25.10.2022., KLASA: 024-03/22-01/96, URBROJ: 2196-8-03-22-171</t>
  </si>
  <si>
    <t>Stručno povjerenstvo za procjenu vrijednosti nekretnina u vlasništvu Općine Bogdanovci na temelju Odluke od 25.10.2022., KLASA: 024-03/22-01/96, URBROJ: 2196-8-03-22-172</t>
  </si>
  <si>
    <t>Stručno povjerenstvo za procjenu vrijednosti nekretnina u vlasništvu Općine Bogdanovci na temelju Odluke od 25.10.2022., KLASA: 024-03/22-01/96, URBROJ: 2196-8-03-22-173</t>
  </si>
  <si>
    <t>ID DOBRA/ IDENTIFIKACIJSKI BROJ</t>
  </si>
  <si>
    <t>https://oss.uredjenazemlja.hr/oss/public/reports/ldb-extract/TGpjTUV4MWlVTDFQc0Ixb3JHZGdHOVlrbGU1RVU3aWhKZWhDa0xBdWhXTTNZMUljRnglMkJIbWNCU29PWFFMVXhnSkNQZHNmNHNqaFNxM0dqOG0lMkJVbHYwTzVWaHB4M3FFSzZUSWVyUTA4d0RnbFF4Z1k3STNXT0VDTmhWNWFKNlNWMnFlam9UJTJCeklhJTJCUWdhcVY5YVZ6WUlwa25LakFSaUlr/ZK-3830-PETROVCI.pdf</t>
  </si>
  <si>
    <t>KUĆA I DVOR, ORANICA</t>
  </si>
  <si>
    <t>https://oss.uredjenazemlja.hr/oss/public/reports/ldb-extract/TGpjTUV4MWlVTDFQc0Ixb3JHZGdHOVlrbGU1RVU3aWhrZXFwcjE4YVR1V094YTA1QWowZE1zQlNvT1hRTFV4Z0pDUGRzZjRzamhTcTNHajhtJTJCVWx2ME81VmhweDNxRUtkRzhRN2FnYTJtRG1OdmZCc00lMkJSVjBDTmhWNWFKNlNWMnFlam9UJTJCeklhOU5oRE42SlI3RFMwUnFDTTZ1ZWRlWQ==/ZK-3074-PETROVCI.pdf</t>
  </si>
  <si>
    <t>UL.M.GUPCA BR.42</t>
  </si>
  <si>
    <t>Privatna osoba</t>
  </si>
  <si>
    <t>Podaci dostupni u ZKU 3830.</t>
  </si>
  <si>
    <t>https://oss.uredjenazemlja.hr/oss/public/reports/ldb-extract/TGpjTUV4MWlVTDJ1QjZrSE1DWTlYVWhxTExXbXJGaVc4YnQ0MEcxdGh3OFF1andpeFg3bk9QWUREbnJYdzhZRCUyRmxycHgyZzUySGElMkJHRXJhWmh5UlR4QktiTEFNY1d1bDlkWVJUSlpETmZxMUFjTURJZmRyNWtLJTJGcUhPTmpJS3FLbWlyY2VtWjloU2ZuNExkZCUyQmJtb2U3ekd4YjF5UENK/ZK-1939-BOGDANOVCI.pdf</t>
  </si>
  <si>
    <t>POSLOVNA ZGRADA I DVOR</t>
  </si>
  <si>
    <t>https://oss.uredjenazemlja.hr/oss/public/reports/ldb-extract/TGpjTUV4MWlVTDJ1QjZrSE1DWTlYVWhxTExXbXJGaVd0dzMzdWxreFZWVlNpV0lHZmlMaXolMkZZRERuclh3OFlEJTJGbHJweDJnNTJIYSUyQkdFcmFaaHlSVHhCS2JMQU1jV3VsOWRZUlRKWkROZnJLUXFKJTJCbnFNMkgwSyUyRnFIT05qSUtxS21pcmNlbVo5aFJZdmZpUkd5R2VzRXdVYmsyR25hZHU=/ZK-2200-BOGDANOVCI.pdf</t>
  </si>
  <si>
    <r>
      <t>Broj 
z.k.
čestice</t>
    </r>
    <r>
      <rPr>
        <b/>
        <sz val="10"/>
        <color rgb="FFFF0000"/>
        <rFont val="Calibri"/>
        <family val="2"/>
      </rPr>
      <t xml:space="preserve"> </t>
    </r>
  </si>
  <si>
    <t>https://oss.uredjenazemlja.hr/oss/public/reports/ldb-extract/TGpjTUV4MWlVTDJ1QjZrSE1DWTlYVWhxTExXbXJGaVdBTGRqZ1F1ZWMyVmdmYUVuYyUyQmYxYXZZRERuclh3OFlEJTJGbHJweDJnNTJIYSUyQkdFcmFaaHlSVHhCS2JMQU1jV3VsOWRZUlRKWkROZnB0aEhFYnhySFhZa0slMkZxSE9OaklLcUttaXJjZW1aOWhTZm40TGRkJTJCYm1vVnYzdkxiZlpucmI=/ZK-1652-BOGDANOVCI.pdf</t>
  </si>
  <si>
    <t>https://oss.uredjenazemlja.hr/oss/public/reports/ldb-extract/TGpjTUV4MWlVTDJ1QjZrSE1DWTlYVWhxTExXbXJGaVdZZVBFVGhEUnI2SWhVTjZSc3p0b0YlMkZZRERuclh3OFlEJTJGbHJweDJnNTJIYSUyQkdFcmFaaHlSVHhCS2JMQU1jV3VsOWRZUlRKWkROZnA5QUF3TXVGajEwa0slMkZxSE9OaklLcUttaXJjZW1aOWhSWXZmaVJHeUdlc0FpakR6eG5NV2lF/ZK-2112-BOGDANOVCI.pdf</t>
  </si>
  <si>
    <t>https://oss.uredjenazemlja.hr/oss/public/reports/ldb-extract/TGpjTUV4MWlVTDJ1QjZrSE1DWTlYVWhxTExXbXJGaVc3cG51Wmg1UHJRaklVQ0NUbXJoaTFQWUREbnJYdzhZRCUyRmxycHgyZzUySGElMkJHRXJhWmh5UlR4QktiTEFNY1d1bDlkWVJUSlpETmZyJTJGTmpBcXpNNU1nRUslMkZxSE9OaklLcUttaXJjZW1aOWhSWXZmaVJHeUdlc0pkVTB4aERxdGky/ZK-2031-BOGDANOVCI.pdf</t>
  </si>
  <si>
    <t>Podaci dostupni u ZKU 2031.</t>
  </si>
  <si>
    <t>Podaci dostupni u ZKU 2200.</t>
  </si>
  <si>
    <t>Podaci dostupni u ZKU 2046.</t>
  </si>
  <si>
    <t>https://oss.uredjenazemlja.hr/oss/public/reports/ldb-extract/TGpjTUV4MWlVTDJ1QjZrSE1DWTlYVWhxTExXbXJGaVc3cG51Wmg1UHJRaUdrZEw4WXJ3QUtQWUREbnJYdzhZRCUyRmxycHgyZzUySGElMkJHRXJhWmh5UlR4QktiTEFNY1d1bDlkWVJUSlpETmZybWZ3aVU3YkhWeVVLJTJGcUhPTmpJS3FLbWlyY2VtWjloUll2ZmlSR3lHZXNObGFWdk9tYjZETg==/ZK-2046-BOGDANOVCI.pdf</t>
  </si>
  <si>
    <t>https://oss.uredjenazemlja.hr/oss/public/reports/ldb-extract/TGpjTUV4MWlVTDJ1QjZrSE1DWTlYVWhxTExXbXJGaVdyVjFVWk1rdkd5cm5FU2RlVndNaWR2WUREbnJYdzhZRCUyRmxycHgyZzUySGElMkJHRXJhWmh5UlR4QktiTEFNY1d1bFpmWGg2VWR4Z0c2MTRFT21ydWNCRzBkTlhBOFZjTVlkZXIwTmRTZmUyWXJ6VmFoV3R2RUVsNG85aUlFanhldGQ=/ZK-2655-BOGDANOVCI.pdf</t>
  </si>
  <si>
    <t>https://oss.uredjenazemlja.hr/oss/public/reports/ldb-extract/TGpjTUV4MWlVTDJ1QjZrSE1DWTlYVWhxTExXbXJGaVdyVjFVWk1rdkd5cFNpV0lHZmlMaXolMkZZRERuclh3OFlEJTJGbHJweDJnNTJIYSUyQkdFcmFaaHlSVHhCS2JMQU1jV3VsOWRZUlRKWkROZnB4cFM3OTZwVGFVVUslMkZxSE9OaklLcUttaXJjZW1aOWhSWXZmaVJHeUdlc0wxN3dOUXJiYTBl/ZK-2600-BOGDANOVCI.pdf</t>
  </si>
  <si>
    <t>Podaci dostupni u ZKU 2600.</t>
  </si>
  <si>
    <t>https://oss.uredjenazemlja.hr/oss/public/reports/ldb-extract/TGpjTUV4MWlVTDJ1QjZrSE1DWTlYVWhxTExXbXJGaVdZZVBFVGhEUnI2SUxjdnRVTkVLa1ZQWUREbnJYdzhZRCUyRmxycHgyZzUySGElMkJHRXJhWmh5UlR4QktiTEFNY1d1bDlkWVJUSlpETmZwUUdvemo1a2xKWTBLJTJGcUhPTmpJS3FLbWlyY2VtWjloUll2ZmlSR3lHZXNEV3JRRDJObCUyRmww/ZK-2134-BOGDANOVCI.pdf</t>
  </si>
  <si>
    <t>Podaci dostupni u ZKU 2134.</t>
  </si>
  <si>
    <t>https://oss.uredjenazemlja.hr/oss/public/reports/ldb-extract/TGpjTUV4MWlVTDJ1QjZrSE1DWTlYVWhxTExXbXJGaVdZZVBFVGhEUnI2TG9uakxDUEUzTWZ2WUREbnJYdzhZRCUyRmxycHgyZzUySGElMkJHRXJhWmh5UlR4QktiTEFNY1d1bDlkWVJUSlpETmZxVUxiazZ1ZTNRJTJGa0slMkZxSE9OaklLcUttaXJjZW1aOWhSWXZmaVJHeUdlc0RrWVVsdkROMmUlMkI=/ZK-2135-BOGDANOVCI.pdf</t>
  </si>
  <si>
    <t>Podaci dostupni u ZKU 2135.</t>
  </si>
  <si>
    <t>https://oss.uredjenazemlja.hr/oss/public/reports/ldb-extract/TGpjTUV4MWlVTDJ1QjZrSE1DWTlYVWhxTExXbXJGaVdZZVBFVGhEUnI2SjBpQWM4YnlETmNmWUREbnJYdzhZRCUyRmxycHgyZzUySGElMkJHRXJhWmh5UlR4QktiTEFNY1d1bDlkWVJUSlpETmZvUFB2bVY3QUx3WmtLJTJGcUhPTmpJS3FLbWlyY2VtWjloUll2ZmlSR3lHZXNKSnJIZnI2YWJoWQ==/ZK-2136-BOGDANOVCI.pdf</t>
  </si>
  <si>
    <t>Podaci dostupni u ZKU 2136.</t>
  </si>
  <si>
    <t>Podaci dostupni u ZKU 2571.</t>
  </si>
  <si>
    <t>https://oss.uredjenazemlja.hr/oss/public/reports/ldb-extract/TGpjTUV4MWlVTDJ1QjZrSE1DWTlYVWhxTExXbXJGaVdUTUZKcFB4ZjVKa1NRcGUlMkJaNnlCR2ZZRERuclh3OFlEJTJGbHJweDJnNTJIYSUyQkdFcmFaaHlSVHhCS2JMQU1jV3VsOWRZUlRKWkROZnBlV3djVmkxazRYa0slMkZxSE9OaklLcUttaXJjZW1aOWhSWXZmaVJHeUdlc0haR0U3NUs4Qjk0/ZK-2571-BOGDANOVCI.pdf</t>
  </si>
  <si>
    <t>https://oss.uredjenazemlja.hr/oss/public/reports/ldb-extract/TGpjTUV4MWlVTDJ1QjZrSE1DWTlYVWhxTExXbXJGaVczRjBYT0xRQ2ozWHhuTTZCVURUZmt2WUREbnJYdzhZRCUyRmxycHgyZzUySGElMkJHRXJhWmh5UlR4QktiTEFNY1d1bDlkWVJUSlpETmZybVBjUDU3dTJPV2tLJTJGcUhPTmpJS3FLbWlyY2VtWjloU2ZuNExkZCUyQmJtb1pYTXpxV2JGZFJT/ZK-1744-BOGDANOVCI.pdf</t>
  </si>
  <si>
    <t>Podaci dostupni u ZKU 1744.</t>
  </si>
  <si>
    <t>https://oss.uredjenazemlja.hr/oss/public/reports/ldb-extract/TGpjTUV4MWlVTDJ1QjZrSE1DWTlYVWhxTExXbXJGaVdZZVBFVGhEUnI2THRVelV5cmoyY1MlMkZZRERuclh3OFlEJTJGbHJweDJnNTJIYSUyQkdFcmFaaHlSVHhCS2JMQU1jV3VsOWRZUlRKWkROZm96NzhNMUN2akhHRUslMkZxSE9OaklLcUttaXJjZW1aOWhSWXZmaVJHeUdlc1A2YmltdWRMd08lMkI=/ZK-2143-BOGDANOVCI.pdf</t>
  </si>
  <si>
    <t>https://oss.uredjenazemlja.hr/oss/public/reports/ldb-extract/TGpjTUV4MWlVTDJ1QjZrSE1DWTlYVWhxTExXbXJGaVdnS3pTeEJSeVJra0xjdnRVTkVLa1ZQWUREbnJYdzhZRCUyRmxycHgyZzUySGElMkJHRXJhWmh5UlR4QktiTEFNY1d1bDlkWVJUSlpETmZwSTBSZHA2bHBsNjBLJTJGcUhPTmpJS3FLbWlyY2VtWjloU2ZuNExkZCUyQmJtb1RDcXgxNFhTeG01/ZK-1434-BOGDANOVCI.pdf</t>
  </si>
  <si>
    <t>https://oss.uredjenazemlja.hr/oss/public/reports/ldb-extract/TGpjTUV4MWlVTDJ1QjZrSE1DWTlYVWhxTExXbXJGaVc3cG51Wmg1UHJRZ0E0S2hIUlZFVjYlMkZZRERuclh3OFlEJTJGbHJweDJnNTJIYSUyQkdFcmFaaHlSVHhCS2JMQU1jV3VsOWRZUlRKWkROZnJiZGxwRm1wdWNtRUslMkZxSE9OaklLcUttaXJjZW1aOWhSWXZmaVJHeUdlc0t3cXVWeEtQVGo4/ZK-2011-BOGDANOVCI.pdf</t>
  </si>
  <si>
    <t>Podaci dostupni u ZKU 2011.</t>
  </si>
  <si>
    <t>https://oss.uredjenazemlja.hr/oss/public/reports/ldb-extract/TGpjTUV4MWlVTDJ1QjZrSE1DWTlYVWhxTExXbXJGaVczRjBYT0xRQ2ozWCUyQlhTeThsQ3hIS1BZRERuclh3OFlEJTJGbHJweDJnNTJIYSUyQkdFcmFaaHlSVHhCS2JMQU1jV3VsOWRZUlRKWkROZnFKN0NoQlJoMHpoMEslMkZxSE9OaklLcUttaXJjZW1aOWhTZm40TGRkJTJCYm1vWHBLS0JLYnJ4S1U=/ZK-1747-BOGDANOVCI.pdf</t>
  </si>
  <si>
    <t>https://oss.uredjenazemlja.hr/oss/public/reports/ldb-extract/TGpjTUV4MWlVTDJ1QjZrSE1DWTlYVWhxTExXbXJGaVdZZVBFVGhEUnI2TElac24zWDFTMzF2WUREbnJYdzhZRCUyRmxycHgyZzUySGElMkJHRXJhWmh5UlR4QktiTEFNY1d1bDlkWVJUSlpETmZvdXBHM2h4QWslMkY3VUslMkZxSE9OaklLcUttaXJjZW1aOWhSWXZmaVJHeUdlc080TUNVJTJGYXhxWFQ=/ZK-2179-BOGDANOVCI.pdf</t>
  </si>
  <si>
    <t>Podaci dostupni u ZKU 2179</t>
  </si>
  <si>
    <t>https://oss.uredjenazemlja.hr/oss/public/reports/ldb-extract/TGpjTUV4MWlVTDJ1QjZrSE1DWTlYVWhxTExXbXJGaVc4YnQ0MEcxdGh3OXBoVnQwdGp1VjZ2WUREbnJYdzhZRCUyRmxycHgyZzUySGElMkJHRXJhWmh5UlR4QktiTEFNY1d1bDlkWVJUSlpETmZyJTJCRVFTVSUyQnhVTmVVSyUyRnFIT05qSUtxS21pcmNlbVo5aFNmbjRMZGQlMkJibW9mM25iNG13S3ZDcA==/ZK-1910-BOGDANOVCI.pdf</t>
  </si>
  <si>
    <t>https://oss.uredjenazemlja.hr/oss/public/reports/ldb-extract/TGpjTUV4MWlVTDJ1QjZrSE1DWTlYVWhxTExXbXJGaVdyVjFVWk1rdkd5b09vWlk1VERES0lmWUREbnJYdzhZRCUyRmxycHgyZzUySGElMkJHRXJhWmh5UlR4QktiTEFNY1d1bDlkWVJUSlpETmZxc3Z5bmdWZE1VJTJCMEslMkZxSE9OaklLcUttaXJjZW1aOWhSWXZmaVJHeUdlc0VzJTJCWm40VmNTZmY=/ZK-2617-BOGDANOVCI.pdf</t>
  </si>
  <si>
    <t>Podaci dostupni u ZKU 2617.</t>
  </si>
  <si>
    <t>https://oss.uredjenazemlja.hr/oss/public/reports/ldb-extract/TGpjTUV4MWlVTDJ1QjZrSE1DWTlYVWhxTExXbXJGaVdZZVBFVGhEUnI2SktNaFdBUVpsa3ZQWUREbnJYdzhZRCUyRmxycHgyZzUySGElMkJHRXJhWmh5UlR4QktiTEFNY1d1bDlkWVJUSlpETmZvZ0tBdmpVWGhWbUVLJTJGcUhPTmpJS3FLbWlyY2VtWjloUll2ZmlSR3lHZXNQNU9EeVNVeGhnQw==/ZK-2113-BOGDANOVCI.pdf</t>
  </si>
  <si>
    <t>https://oss.uredjenazemlja.hr/oss/public/reports/ldb-extract/TGpjTUV4MWlVTDJ1QjZrSE1DWTlYVWhxTExXbXJGaVdZZVBFVGhEUnI2SjVmeE95dzlFRTVQWUREbnJYdzhZRCUyRmxycHgyZzUySGElMkJHRXJhWmh5UlR4QktiTEFNY1d1bDlkWVJUSlpETmZvS3lrbGQ1eUhRWjBLJTJGcUhPTmpJS3FLbWlyY2VtWjloUll2ZmlSR3lHZXNES29mSTI2Qmc5SA==/ZK-2137-BOGDANOVCI.pdf</t>
  </si>
  <si>
    <t>Podaci dostupni u ZKU 2137.</t>
  </si>
  <si>
    <t>Podaci dostupni u ZKU 2138.</t>
  </si>
  <si>
    <t>https://oss.uredjenazemlja.hr/oss/public/reports/ldb-extract/TGpjTUV4MWlVTDJ1QjZrSE1DWTlYVWhxTExXbXJGaVdZZVBFVGhEUnI2TEs1VSUyQkdMNTQ4V1BZRERuclh3OFlEJTJGbHJweDJnNTJIYSUyQkdFcmFaaHlSVHhCS2JMQU1jV3VsOWRZUlRKWkROZnBKMHYlMkJ0VVJvVlhrSyUyRnFIT05qSUtxS21pcmNlbVo5aFJZdmZpUkd5R2VzT2RWWDlBcFVDcTk=/ZK-2138-BOGDANOVCI.pdf</t>
  </si>
  <si>
    <t>https://oss.uredjenazemlja.hr/oss/public/reports/ldb-extract/TGpjTUV4MWlVTDJ1QjZrSE1DWTlYVWhxTExXbXJGaVdUTUZKcFB4ZjVKbnVnNlkydUpvejJmWUREbnJYdzhZRCUyRmxycHgyZzUySGElMkJHRXJhWmh5UlR4QktiTEFNY1d1bDlkWVJUSlpETmZvcjBPMyUyQlVGNzlJVUslMkZxSE9OaklLcUttaXJjZW1aOWhSWXZmaVJHeUdlc0JaSUVpMWhGbTN4/ZK-2518-BOGDANOVCI.pdf</t>
  </si>
  <si>
    <t>https://oss.uredjenazemlja.hr/oss/public/reports/ldb-extract/TGpjTUV4MWlVTDJ1QjZrSE1DWTlYVWhxTExXbXJGaVdZZVBFVGhEUnI2SVF1andpeFg3bk9QWUREbnJYdzhZRCUyRmxycHgyZzUySGElMkJHRXJhWmh5UlR4QktiTEFNY1d1bDlkWVJUSlpETmZxSE1LenpnVTRhQlVLJTJGcUhPTmpJS3FLbWlyY2VtWjloUll2ZmlSR3lHZXNPJTJCNExmQTBsaEds/ZK-2139-BOGDANOVCI.pdf</t>
  </si>
  <si>
    <t>Podaci dostupni u ZKU 2139.</t>
  </si>
  <si>
    <t>https://oss.uredjenazemlja.hr/oss/public/reports/ldb-extract/TGpjTUV4MWlVTDJ1QjZrSE1DWTlYVWhxTExXbXJGaVczRjBYT0xRQ2ozVmh0b0dIejd3JTJCZiUyRllERG5yWHc4WUQlMkZscnB4Mmc1MkhhJTJCR0VyYVpoeVJUeEJLYkxBTWNXdWw5ZFlSVEpaRE5mcW9MZElVUnQ2R2dVSyUyRnFIT05qSUtxS21pcmNlbVo5aFNmbjRMZGQlMkJibW9jTDh3M0tYdnZQaQ==/ZK-1745-BOGDANOVCI.pdf</t>
  </si>
  <si>
    <t>Podaci dostupni u ZKU 2140.</t>
  </si>
  <si>
    <t>https://oss.uredjenazemlja.hr/oss/public/reports/ldb-extract/TGpjTUV4MWlVTDJ1QjZrSE1DWTlYVWhxTExXbXJGaVdZZVBFVGhEUnI2S3JnWm1xdk5PWDlQWUREbnJYdzhZRCUyRmxycHgyZzUySGElMkJHRXJhWmh5UlR4QktiTEFNY1d1bDlkWVJUSlpETmZybWoyd09qT2VYJTJGVUslMkZxSE9OaklLcUttaXJjZW1aOWhSWXZmaVJHeUdlc0tpSExSNEJlNjNQ/ZK-2140-BOGDANOVCI.pdf</t>
  </si>
  <si>
    <t>https://oss.uredjenazemlja.hr/oss/public/reports/ldb-extract/TGpjTUV4MWlVTDJ1QjZrSE1DWTlYVWhxTExXbXJGaVdyVjFVWk1rdkd5cnVnNlkydUpvejJmWUREbnJYdzhZRCUyRmxycHgyZzUySGElMkJHRXJhWmh5UlR4QktiTEFNY1d1bDlkWVJUSlpETmZxTWpGb1dzV3UxSlVLJTJGcUhPTmpJS3FLbWlyY2VtWjloUll2ZmlSR3lHZXNBNzJ0MlFtRFpjbQ==/ZK-2618-BOGDANOVCI.pdf</t>
  </si>
  <si>
    <t>Podaci dostupni u ZKU 2618.</t>
  </si>
  <si>
    <t>Podaci dostupni u ZKU 2062.</t>
  </si>
  <si>
    <t>https://oss.uredjenazemlja.hr/oss/public/reports/ldb-extract/TGpjTUV4MWlVTDJ1QjZrSE1DWTlYVWhxTExXbXJGaVc3cG51Wmg1UHJRaDdjRk5YSUtxbEUlMkZZRERuclh3OFlEJTJGbHJweDJnNTJIYSUyQkdFcmFaaHlSVHhCS2JMQU1jV3VsOWRZUlRKWkROZnF1elI2NENGUDdSRUslMkZxSE9OaklLcUttaXJjZW1aOWhSWXZmaVJHeUdlc05mZEJTQ3pDMmtC/ZK-2062-BOGDANOVCI.pdf</t>
  </si>
  <si>
    <t>Podaci dostupni u ZKU 2063.</t>
  </si>
  <si>
    <t>https://oss.uredjenazemlja.hr/oss/public/reports/ldb-extract/TGpjTUV4MWlVTDJ1QjZrSE1DWTlYVWhxTExXbXJGaVc3cG51Wmg1UHJRZ0tTNFV4d0IlMkJNQiUyRllERG5yWHc4WUQlMkZscnB4Mmc1MkhhJTJCR0VyYVpoeVJUeEJLYkxBTWNXdWw5ZFlSVEpaRE5mcW04dEZtQ0tTTDEwSyUyRnFIT05qSUtxS21pcmNlbVo5aFJZdmZpUkd5R2VzQnhHWjBNYzltRXE=/ZK-2063-BOGDANOVCI.pdf</t>
  </si>
  <si>
    <t>https://oss.uredjenazemlja.hr/oss/public/reports/ldb-extract/TGpjTUV4MWlVTDJ1QjZrSE1DWTlYVWhxTExXbXJGaVdBTGRqZ1F1ZWMyVUtVQVI1c0J0anlmWUREbnJYdzhZRCUyRmxycHgyZzUySGElMkJHRXJhWmh5UlR4QktiTEFNY1d1bDlkWVJUSlpETmZydGdIZjNwcTNpSFVLJTJGcUhPTmpJS3FLbWlyY2VtWjloU2ZuNExkZCUyQmJtb2JJT0Q4YWtpY2Np/ZK-1670-BOGDANOVCI.pdf</t>
  </si>
  <si>
    <t>Podaci dostupni u ZKU 2141.</t>
  </si>
  <si>
    <t>https://oss.uredjenazemlja.hr/oss/public/reports/ldb-extract/TGpjTUV4MWlVTDJ1QjZrSE1DWTlYVWhxTExXbXJGaVdZZVBFVGhEUnI2S09RJTJCJTJGWm9mQnd0UFlERG5yWHc4WUQlMkZscnB4Mmc1MkhhJTJCR0VyYVpoeVJUeEJLYkxBTWNXdWw5ZFlSVEpaRE5mcjczUU5TbmpMTnQwSyUyRnFIT05qSUtxS21pcmNlbVo5aFJZdmZpUkd5R2VzTzVrcmJneTVKVyUyRg==/ZK-2141-BOGDANOVCI.pdf</t>
  </si>
  <si>
    <t>https://oss.uredjenazemlja.hr/oss/public/reports/ldb-extract/TGpjTUV4MWlVTDJ1QjZrSE1DWTlYVWhxTExXbXJGaVdUTUZKcFB4ZjVKbGl4Y1lDdEdYbDN2WUREbnJYdzhZRCUyRmxycHgyZzUySGElMkJHRXJhWmh5UlR4QktiTEFNY1d1bDlkWVJUSlpETmZxTWklMkJZJTJGOCUyQmZ2cTBLJTJGcUhPTmpJS3FLbWlyY2VtWjloUll2ZmlSR3lHZXNLV3lBYzdiaFAlMkYlMkI=/ZK-2548-BOGDANOVCI.pdf</t>
  </si>
  <si>
    <t>https://oss.uredjenazemlja.hr/oss/public/reports/ldb-extract/TGpjTUV4MWlVTDJ1QjZrSE1DWTlYVWhxTExXbXJGaVdZZVBFVGhEUnI2TFVjd0tEUXJyakZ2WUREbnJYdzhZRCUyRmxycHgyZzUySGElMkJHRXJhWmh5UlR4QktiTEFNY1d1bDlkWVJUSlpETmZydDBRbDRwTnQ2ZWtLJTJGcUhPTmpJS3FLbWlyY2VtWjloUll2ZmlSR3lHZXNKdzN2S1E0bVFPYg==/ZK-2142-BOGDANOVCI.pdf</t>
  </si>
  <si>
    <t>Podaci dostupni u ZKU 2142.</t>
  </si>
  <si>
    <t>Podaci dostupni u ZKU 2112.</t>
  </si>
  <si>
    <t>https://oss.uredjenazemlja.hr/oss/public/reports/ldb-extract/TGpjTUV4MWlVTDJ1QjZrSE1DWTlYVWhxTExXbXJGaVdZZVBFVGhEUnI2SnBoVnQwdGp1VjZ2WUREbnJYdzhZRCUyRmxycHgyZzUySGElMkJHRXJhWmh5UlR4QktiTEFNY1d1bDlkWVJUSlpETmZxS0psVk1WWndCSzBLJTJGcUhPTmpJS3FLbWlyY2VtWjloUll2ZmlSR3lHZXNIcVpOelNLMUs0bw==/ZK-2110-BOGDANOVCI.pdf</t>
  </si>
  <si>
    <t>https://oss.uredjenazemlja.hr/oss/public/reports/ldb-extract/TGpjTUV4MWlVTDJ1QjZrSE1DWTlYVWhxTExXbXJGaVdyVjFVWk1rdkd5cFRYT3dSVkFGbk8lMkZZRERuclh3OFlEJTJGbHJweDJnNTJIYSUyQkdFcmFaaHlSVHhCS2JMQU1jV3VsMG5MdnRnbFljdWlmTyUyQnMlMkZwWUFSeGtkTlhBOFZjTVlkZXIwTmRTZmUyWXJ6VmFoV3R2RUVsM2ZURVd1YmdWa0g=/ZK-2650-BOGDANOVCI.pdf</t>
  </si>
  <si>
    <t>https://oss.uredjenazemlja.hr/oss/public/reports/ldb-extract/TGpjTUV4MWlVTDFQc0Ixb3JHZGdHOVlrbGU1RVU3aWh5MHJFTmtMWmlrJTJCZHNUTTd1Q21IRWNCU29PWFFMVXhnSkNQZHNmNHNqaFNxM0dqOG0lMkJVbHYwTzVWaHB4M3FFS2RHOFE3YWdhMm1CQkhzUkFyZXQyMzBDTmhWNWFKNlNWMnFlam9UJTJCeklhJTJCT1hYeU1nVlNLbGZkVG9hck9hSDNT/ZK-3706-PETROVCI.pdf</t>
  </si>
  <si>
    <t>Podaci dostupni u ZKU 3706.</t>
  </si>
  <si>
    <t>https://oss.uredjenazemlja.hr/oss/public/reports/ldb-extract/TGpjTUV4MWlVTDFQc0Ixb3JHZGdHOVlrbGU1RVU3aWhUTUZKcFB4ZjVKa3h0ZUNUWEhwWGI4QlNvT1hRTFV4Z0pDUGRzZjRzamhTcTNHajhtJTJCVWx2ME81VmhweDNxRUtkRzhRN2FnYTJtRENFSmUwa04lMkYxd1VDTmhWNWFKNlNWMnFlam9UJTJCeklhOEs1Vk9zTDFiYmpRbFFzQTc1RFN2eA==/ZK-2540-PETROVCI.pdf</t>
  </si>
  <si>
    <t>Podaci dostupni u ZKU 2540.</t>
  </si>
  <si>
    <t>https://oss.uredjenazemlja.hr/oss/public/reports/ldb-extract/TGpjTUV4MWlVTDFQc0Ixb3JHZGdHOVlrbGU1RVU3aWhUTUZKcFB4ZjVKa0JDYnI1MFlCWERjQlNvT1hRTFV4Z0pDUGRzZjRzamhTcTNHajhtJTJCVWx2ME81VmhweDNxRUtkRzhRN2FnYTJtRGV6SGV2MjVDMkJVQ05oVjVhSjZTVjJxZWpvVCUyQnpJYThLNVZPc0wxYmJqZGNaYjdKZ2RvMU0=/ZK-2545-PETROVCI.pdf</t>
  </si>
  <si>
    <t>Podaci dostupni u ZKU 2545.</t>
  </si>
  <si>
    <t>https://oss.uredjenazemlja.hr/oss/public/reports/ldb-extract/TGpjTUV4MWlVTDFQc0Ixb3JHZGdHOVlrbGU1RVU3aWhUTUZKcFB4ZjVKa00zb3Z4U1VvNkhzQlNvT1hRTFV4Z0pDUGRzZjRzamhTcTNHajhtJTJCVWx2ME81VmhweDNxRUtkRzhRN2FnYTJtQSUyQjVTWWpsQ1I4JTJGVUNOaFY1YUo2U1YycWVqb1QlMkJ6SWE4SzVWT3NMMWJiamJrOGljcU9TOSUyQlI=/ZK-2546-PETROVCI.pdf</t>
  </si>
  <si>
    <t>Podaci dostupni u ZKU 2546.</t>
  </si>
  <si>
    <t>https://oss.uredjenazemlja.hr/oss/public/reports/ldb-extract/TGpjTUV4MWlVTDFQc0Ixb3JHZGdHOVlrbGU1RVU3aWhUTUZKcFB4ZjVKa3YzTjYyWEtSVURNQlNvT1hRTFV4Z0pDUGRzZjRzamhTcTNHajhtJTJCVWx2ME81VmhweDNxRUtkRzhRN2FnYTJtQlZMYWlZZ2FaTVFFQ05oVjVhSjZTVjJxZWpvVCUyQnpJYThLNVZPc0wxYmJqVkgydE0yTnU5Ujc=/ZK-2544-PETROVCI.pdf</t>
  </si>
  <si>
    <t>Podaci dostupni u ZKU 2544.</t>
  </si>
  <si>
    <t>Podaci dostupni u ZKU 3074.</t>
  </si>
  <si>
    <t>https://oss.uredjenazemlja.hr/oss/public/reports/ldb-extract/TGpjTUV4MWlVTDFQc0Ixb3JHZGdHOVlrbGU1RVU3aWhUTUZKcFB4ZjVKa2Q5R0ZrREJkZ2djQlNvT1hRTFV4Z0pDUGRzZjRzamhTcTNHajhtJTJCVWx2ME81VmhweDNxRUtkRzhRN2FnYTJtQU8ySnMxJTJGcnBxNWtDTmhWNWFKNlNWMnFlam9UJTJCeklhOEs1Vk9zTDFiYmpUMjdzckFGeFVEOQ==/ZK-2547-PETROVCI.pdf</t>
  </si>
  <si>
    <t>Podaci dostupni u ZKU 2547.</t>
  </si>
  <si>
    <t>https://oss.uredjenazemlja.hr/oss/public/reports/ldb-extract/TGpjTUV4MWlVTDFQc0Ixb3JHZGdHOVlrbGU1RVU3aWhUTUZKcFB4ZjVKbGI4NUNydnBmJTJCaXNCU29PWFFMVXhnSkNQZHNmNHNqaFNxM0dqOG0lMkJVbHYwTzVWaHB4M3FFS2RHOFE3YWdhMm1BMEZ5Mlc3Nk5uRlVDTmhWNWFKNlNWMnFlam9UJTJCeklhOEs1Vk9zTDFiYmpiTjh2aXpTTGxpNg==/ZK-2541-PETROVCI.pdf</t>
  </si>
  <si>
    <t>https://oss.uredjenazemlja.hr/oss/public/reports/ldb-extract/TGpjTUV4MWlVTDFQc0Ixb3JHZGdHOVlrbGU1RVU3aWhhZXQ4NXBWTmI3MHBWd01iTFZqMFdzQlNvT1hRTFV4Z0pDUGRzZjRzamhTcTNHajhtJTJCVWx2ME81VmhweDNxRUtkRzhRN2FnYTJtQlNGTE12elNLS1VVQ05oVjVhSjZTVjJxZWpvVCUyQnpJYThjTVAxdzRLQXlsMmVMeWlKNndSMDU=/ZK-2778-PETROVCI.pdf</t>
  </si>
  <si>
    <t>https://oss.uredjenazemlja.hr/oss/public/reports/ldb-extract/TGpjTUV4MWlVTDFQc0Ixb3JHZGdHOVlrbGU1RVU3aWhrJTJCaUVtU1Z3Mml2YTVMNm1WZGVtdHNCU29PWFFMVXhnSkNQZHNmNHNqaFNxM0dqOG0lMkJVbHYwTzVWaHB4M3FFS2RHOFE3YWdhMm1DRGhqRFYlMkZlV0JUMENOaFY1YUo2U1YycWVqb1QlMkJ6SWElMkYlMkZ6MGd0JTJCYiUyRjRwSG5GMWFnbklDbVc=/ZK-3648-PETROVCI.pdf</t>
  </si>
  <si>
    <t>https://oss.uredjenazemlja.hr/oss/public/reports/ldb-extract/TGpjTUV4MWlVTDFQc0Ixb3JHZGdHOVlrbGU1RVU3aWhUTUZKcFB4ZjVKbmE1TDZtVmRlbXRzQlNvT1hRTFV4Z0pDUGRzZjRzamhTcTNHajhtJTJCVWx2ME81VmhweDNxRUtkRzhRN2FnYTJtQ3FqbHBjbHN6NFVFQ05oVjVhSjZTVjJxZWpvVCUyQnpJYThLNVZPc0wxYmJqWG5GMWFnbklDbVc=/ZK-2548-PETROVCI.pdf</t>
  </si>
  <si>
    <t>Podaci dostupni u ZKU 2548.</t>
  </si>
  <si>
    <t>https://oss.uredjenazemlja.hr/oss/public/reports/ldb-extract/TGpjTUV4MWlVTDFQc0Ixb3JHZGdHOVlrbGU1RVU3aWhlZU1IQiUyQmRkbG0lMkZHbzkzWnUydnNCOEJTb09YUUxVeGdKQ1Bkc2Y0c2poU3EzR2o4bSUyQlVsdjBPNVZocHgzcUVLNlRJZXJRMDh3RGhpSXNxSjF3U0tHMENOaFY1YUo2U1YycWVqb1QlMkJ6SWE5OXdvVldSSlRUWUFPcDE3VHpCYTFq/ZK-3592-PETROVCI.pdf</t>
  </si>
  <si>
    <t>https://oss.uredjenazemlja.hr/oss/public/reports/ldb-extract/TGpjTUV4MWlVTDFQc0Ixb3JHZGdHOVlrbGU1RVU3aWhUTUZKcFB4ZjVKbiUyQllkRXIlMkJnNiUyRmljQlNvT1hRTFV4Z0pDUGRzZjRzamhTcTNHajhtJTJCVWx2ME81VmhweDNxRUtkRzhRN2FnYTJtQThRdngzVlR1dXRFQ05oVjVhSjZTVjJxZWpvVCUyQnpJYThLNVZPc0wxYmJqYWljRGkyMGkzMXc=/ZK-2549-PETROVCI.pdf</t>
  </si>
  <si>
    <t>Podaci dostupni u ZKU 2549.</t>
  </si>
  <si>
    <t>https://oss.uredjenazemlja.hr/oss/public/reports/ldb-extract/TGpjTUV4MWlVTDFQc0Ixb3JHZGdHOVlrbGU1RVU3aWhUTUZKcFB4ZjVKbnNKVkZMUllyaUlzQlNvT1hRTFV4Z0pDUGRzZjRzamhTcTNHajhtJTJCVWx2ME81VmhweDNxRUtkRzhRN2FnYTJtQlBwQ2V0aVdTcW5rQ05oVjVhSjZTVjJxZWpvVCUyQnpJYThLNVZPc0wxYmJqWGx3b2tiVllHRiUyQg==/ZK-2550-PETROVCI.pdf</t>
  </si>
  <si>
    <t>https://oss.uredjenazemlja.hr/oss/public/reports/ldb-extract/TGpjTUV4MWlVTDFQc0Ixb3JHZGdHOVlrbGU1RVU3aWhyVjFVWk1rdkd5b2Q5R0ZrREJkZ2djQlNvT1hRTFV4Z0pDUGRzZjRzamhTcTNHajhtJTJCVWx2ME81VmhweDNxRUs2VEllclEwOHdEaG5JQTBJWkJWeVNFQ05oVjVhSjZTVjJxZWpvVCUyQnpJYSUyQkRVVzZRSHVwcjV6MjdzckFGeFVEOQ==/ZK-2647-PETROVCI.pdf</t>
  </si>
  <si>
    <t>https://oss.uredjenazemlja.hr/oss/public/reports/ldb-extract/TGpjTUV4MWlVTDFQc0Ixb3JHZGdHOVlrbGU1RVU3aWhUTUZKcFB4ZjVKblVFVkRnZllISW9jQlNvT1hRTFV4Z0pDUGRzZjRzamhTcTNHajhtJTJCVWx2ME81VmhweDNxRUtkRzhRN2FnYTJtQ1AxTHZJJTJGb2JpVTBDTmhWNWFKNlNWMnFlam9UJTJCeklhOEs1Vk9zTDFiYmpVZGs2YXVDSHYlMkJa/ZK-2551-PETROVCI.pdf</t>
  </si>
  <si>
    <t>Podaci dostupni u ZKU 2551.</t>
  </si>
  <si>
    <t>Podaci dostupni u ZKU 2552.</t>
  </si>
  <si>
    <t>https://oss.uredjenazemlja.hr/oss/public/reports/ldb-extract/TGpjTUV4MWlVTDFQc0Ixb3JHZGdHOVlrbGU1RVU3aWhUTUZKcFB4ZjVKa2RKVzV4cyUyQjhwdnNCU29PWFFMVXhnSkNQZHNmNHNqaFNxM0dqOG0lMkJVbHYwTzVWaHB4M3FFS2RHOFE3YWdhMm1DS0F4RjkzMnIzWTBDTmhWNWFKNlNWMnFlam9UJTJCeklhOEs1Vk9zTDFiYmpUS0N3d0VxRzNBVw==/ZK-2552-PETROVCI.pdf</t>
  </si>
  <si>
    <t>https://oss.uredjenazemlja.hr/oss/public/reports/ldb-extract/TGpjTUV4MWlVTDFQc0Ixb3JHZGdHOVlrbGU1RVU3aWhUTUZKcFB4ZjVKbmNEaTNtNVhaOTdjQlNvT1hRTFV4Z0pDUGRzZjRzamhTcTNHajhtJTJCVWx2ME81VmhweDNxRUtkRzhRN2FnYTJtRExqY0JZRnk5b3ZFQ05oVjVhSjZTVjJxZWpvVCUyQnpJYThLNVZPc0wxYmJqWWdYSEJ6alY5QnQ=/ZK-2553-PETROVCI.pdf</t>
  </si>
  <si>
    <t>https://oss.uredjenazemlja.hr/oss/public/reports/ldb-extract/TGpjTUV4MWlVTDFQc0Ixb3JHZGdHOVlrbGU1RVU3aWhUTUZKcFB4ZjVKazdoaEdtcmpoSkg4QlNvT1hRTFV4Z0pDUGRzZjRzamhTcTNHajhtJTJCVWx2ME81VmhweDNxRUtkRzhRN2FnYTJtQTdTelBBU3FTYXNVQ05oVjVhSjZTVjJxZWpvVCUyQnpJYThLNVZPc0wxYmJqWEdBYmY0NDZLYkY=/ZK-2554-PETROVCI.pdf</t>
  </si>
  <si>
    <t>Podaci dostupni u ZKU 2554.</t>
  </si>
  <si>
    <t>https://oss.uredjenazemlja.hr/oss/public/reports/ldb-extract/TGpjTUV4MWlVTDFQc0Ixb3JHZGdHOVlrbGU1RVU3aWhUTUZKcFB4ZjVKa3Y5OTREYUVpNWk4QlNvT1hRTFV4Z0pDUGRzZjRzamhTcTNHajhtJTJCVWx2ME81VmhweDNxRUtkRzhRN2FnYTJtQ252b3psMUxNUzAwQ05oVjVhSjZTVjJxZWpvVCUyQnpJYThLNVZPc0wxYmJqZkU5d2FJZzhBMFQ=/ZK-2555-PETROVCI.pdf</t>
  </si>
  <si>
    <t>Podaci dostupni u ZKU 2555.</t>
  </si>
  <si>
    <t>https://oss.uredjenazemlja.hr/oss/public/reports/ldb-extract/TGpjTUV4MWlVTDFQc0Ixb3JHZGdHOVlrbGU1RVU3aWhyVjFVWk1rdkd5cGI4NUNydnBmJTJCaXNCU29PWFFMVXhnSkNQZHNmNHNqaFNxM0dqOG0lMkJVbHYwTzVWaHB4M3FFS2RHOFE3YWdhMm1BU084YWRyMjNzJTJGRUNOaFY1YUo2U1YycWVqb1QlMkJ6SWElMkJEVVc2UUh1cHI1N044dml6U0xsaTY=/ZK-2641-PETROVCI.pdf</t>
  </si>
  <si>
    <t>Podaci dostupni u ZKU 2641.</t>
  </si>
  <si>
    <t>https://oss.uredjenazemlja.hr/oss/public/reports/ldb-extract/TGpjTUV4MWlVTDFQc0Ixb3JHZGdHOVlrbGU1RVU3aWhUTUZKcFB4ZjVKblFXb1oxenlreTZNQlNvT1hRTFV4Z0pDUGRzZjRzamhTcTNHajhtJTJCVWx2ME81VmhweDNxRUtkRzhRN2FnYTJtQkNFNnJSMk02JTJGbTBDTmhWNWFKNlNWMnFlam9UJTJCeklhOEs1Vk9zTDFiYmpmRld3WE8yVlEzbw==/ZK-2556-PETROVCI.pdf</t>
  </si>
  <si>
    <t>Podaci dostupni u ZKU 2556.</t>
  </si>
  <si>
    <t>https://oss.uredjenazemlja.hr/oss/public/reports/ldb-extract/TGpjTUV4MWlVTDFQc0Ixb3JHZGdHOVlrbGU1RVU3aWhyVjFVWk1rdkd5cCUyRlFjWXM4Vkxmd2NCU29PWFFMVXhnSkNQZHNmNHNqaFNxM0dqOG0lMkJVbHYwTzVWaHB4M3FFS2RHOFE3YWdhMm1CRjVRNktxdUNERUVDTmhWNWFKNlNWMnFlam9UJTJCeklhJTJCRFVXNlFIdXByNTlROGY4amRCeEQ0/ZK-2642-PETROVCI.pdf</t>
  </si>
  <si>
    <t>Podaci dostupni u ZKU 2642.</t>
  </si>
  <si>
    <t>https://oss.uredjenazemlja.hr/oss/public/reports/ldb-extract/TGpjTUV4MWlVTDFQc0Ixb3JHZGdHOVlrbGU1RVU3aWhUTUZKcFB4ZjVKbHlwenNDTXlZMlZjQlNvT1hRTFV4Z0pDUGRzZjRzamhTcTNHajhtJTJCVWx2ME81VmhweDNxRUtkRzhRN2FnYTJtQ1I5VDdubkd5SklrQ05oVjVhSjZTVjJxZWpvVCUyQnpJYThLNVZPc0wxYmJqUyUyQmZzZSUyQiUyQkFoU3Y=/ZK-2557-PETROVCI.pdf</t>
  </si>
  <si>
    <t>Podaci dostupni u ZKU 2557.</t>
  </si>
  <si>
    <t>https://oss.uredjenazemlja.hr/oss/public/reports/ldb-extract/TGpjTUV4MWlVTDFQc0Ixb3JHZGdHOVlrbGU1RVU3aWhUTUZKcFB4ZjVKbG5PNjFkJTJGMm9JeThCU29PWFFMVXhnSkNQZHNmNHNqaFNxM0dqOG0lMkJVbHYwTzVWaHB4M3FFS2RHOFE3YWdhMm1DRWw5d0VzSVozTlVDTmhWNWFKNlNWMnFlam9UJTJCeklhOEs1Vk9zTDFiYmpTS2ZDdE1WaVo5Yg==/ZK-2558-PETROVCI.pdf</t>
  </si>
  <si>
    <t>Podaci dostupni u ZKU 2258.</t>
  </si>
  <si>
    <t>Podaci dostupni u ZKU 2559.</t>
  </si>
  <si>
    <t>https://oss.uredjenazemlja.hr/oss/public/reports/ldb-extract/TGpjTUV4MWlVTDFQc0Ixb3JHZGdHOVlrbGU1RVU3aWhUTUZKcFB4ZjVKbnd1cVFnWW5tVzI4QlNvT1hRTFV4Z0pDUGRzZjRzamhTcTNHajhtJTJCVWx2ME81VmhweDNxRUtkRzhRN2FnYTJtQWZhN1FLb0ptYWYwQ05oVjVhSjZTVjJxZWpvVCUyQnpJYThLNVZPc0wxYmJqVTNxRXAzOFl1cUw=/ZK-2559-PETROVCI.pdf</t>
  </si>
  <si>
    <t>Podaci dostupni u ZKU 2560.</t>
  </si>
  <si>
    <t>https://oss.uredjenazemlja.hr/oss/public/reports/ldb-extract/TGpjTUV4MWlVTDFQc0Ixb3JHZGdHOVlrbGU1RVU3aWhUTUZKcFB4ZjVKa043T2hKRWhRS0pNQlNvT1hRTFV4Z0pDUGRzZjRzamhTcTNHajhtJTJCVWx2ME81VmhweDNxRUs2VEllclEwOHdEZ0Jwa1k4TXBXZnQwQ05oVjVhSjZTVjJxZWpvVCUyQnpJYThLNVZPc0wxYmJqY1BoV0dOMFMxUzM=/ZK-2560-PETROVCI.pdf</t>
  </si>
  <si>
    <t>Podaci dostupni u ZKU 2643.</t>
  </si>
  <si>
    <t>https://oss.uredjenazemlja.hr/oss/public/reports/ldb-extract/TGpjTUV4MWlVTDFQc0Ixb3JHZGdHOVlrbGU1RVU3aWhyVjFVWk1rdkd5cDhRMDdMU2pEVldNQlNvT1hRTFV4Z0pDUGRzZjRzamhTcTNHajhtJTJCVWx2ME81VmhweDNxRUtkRzhRN2FnYTJtQ2xYMnhQTDNqcE4wQ05oVjVhSjZTVjJxZWpvVCUyQnpJYSUyQkRVVzZRSHVwcjUwc25uR1JxMWZBWg==/ZK-2643-PETROVCI.pdf</t>
  </si>
  <si>
    <t>Podaci dostupni u ZKU 2561.</t>
  </si>
  <si>
    <t>https://oss.uredjenazemlja.hr/oss/public/reports/ldb-extract/TGpjTUV4MWlVTDFQc0Ixb3JHZGdHOVlrbGU1RVU3aWhUTUZKcFB4ZjVKbUFaeWNtZlg2OHFjQlNvT1hRTFV4Z0pDUGRzZjRzamhTcTNHajhtJTJCVWx2ME81VmhweDNxRUs2VEllclEwOHdEaENYS2dBempJNWNVQ05oVjVhSjZTVjJxZWpvVCUyQnpJYThLNVZPc0wxYmJqVk9LT1pZeHdncFM=/ZK-2561-PETROVCI.pdf</t>
  </si>
  <si>
    <t>Podaci dostupni u ZKU 2562.</t>
  </si>
  <si>
    <t>https://oss.uredjenazemlja.hr/oss/public/reports/ldb-extract/TGpjTUV4MWlVTDFQc0Ixb3JHZGdHOVlrbGU1RVU3aWhUTUZKcFB4ZjVKbEsxUVRSY2hBWWZjQlNvT1hRTFV4Z0pDUGRzZjRzamhTcTNHajhtJTJCVWx2ME81VmhweDNxRUs2VEllclEwOHdEaiUyRjJVbFRHcU0ydWtDTmhWNWFKNlNWMnFlam9UJTJCeklhOEs1Vk9zTDFiYmpRckd1aVg4ZjNGOA==/ZK-2562-PETROVCI.pdf</t>
  </si>
  <si>
    <t>Podaci dostupni u ZKU 2625.</t>
  </si>
  <si>
    <t>https://oss.uredjenazemlja.hr/oss/public/reports/ldb-extract/TGpjTUV4MWlVTDFQc0Ixb3JHZGdHOVlrbGU1RVU3aWhyVjFVWk1rdkd5bzYwVjlwb3EyMkVjQlNvT1hRTFV4Z0pDUGRzZjRzamhTcTNHajhtJTJCVWx2ME81VmhweDNxRUtkRzhRN2FnYTJtQjdEaDJGRUNWUmxFQ05oVjVhSjZTVjJxZWpvVCUyQnpJYSUyQkRVVzZRSHVwcjU5NGYlMkJZUXF4OGhT/ZK-2625-PETROVCI.pdf</t>
  </si>
  <si>
    <t>Podaci dostupni u ZKU 2626.</t>
  </si>
  <si>
    <t>https://oss.uredjenazemlja.hr/oss/public/reports/ldb-extract/TGpjTUV4MWlVTDFQc0Ixb3JHZGdHOVlrbGU1RVU3aWhyVjFVWk1rdkd5cURudTRhcEFHenJzQlNvT1hRTFV4Z0pDUGRzZjRzamhTcTNHajhtJTJCVWx2ME81VmhweDNxRUtkRzhRN2FnYTJtQ0o4aGFvV0FDblQwQ05oVjVhSjZTVjJxZWpvVCUyQnpJYSUyQkRVVzZRSHVwcjU3bm04dTl6MUZLbQ==/ZK-2626-PETROVCI.pdf</t>
  </si>
  <si>
    <t>Podaci dostupni u ZKU 2627.</t>
  </si>
  <si>
    <t>https://oss.uredjenazemlja.hr/oss/public/reports/ldb-extract/TGpjTUV4MWlVTDFQc0Ixb3JHZGdHOVlrbGU1RVU3aWhyVjFVWk1rdkd5cUVIVzlWY2FaNWw4QlNvT1hRTFV4Z0pDUGRzZjRzamhTcTNHajhtJTJCVWx2ME81VmhweDNxRUtkRzhRN2FnYTJtREl1ZGFMd0lXV1RrQ05oVjVhSjZTVjJxZWpvVCUyQnpJYSUyQkRVVzZRSHVwcjU5NmgxY1F0WFMwMw==/ZK-2627-PETROVCI.pdf</t>
  </si>
  <si>
    <t>https://oss.uredjenazemlja.hr/oss/public/reports/ldb-extract/TGpjTUV4MWlVTDFQc0Ixb3JHZGdHOVlrbGU1RVU3aWhyVjFVWk1rdkd5cThGc3JEcklDdmdzQlNvT1hRTFV4Z0pDUGRzZjRzamhTcTNHajhtJTJCVWx2ME81VmhweDNxRUtkRzhRN2FnYTJtQnk5NGVjUURjNXZFQ05oVjVhSjZTVjJxZWpvVCUyQnpJYSUyQkRVVzZRSHVwcjU4WmNVS0JYcHFBcw==/ZK-2628-PETROVCI.pdf</t>
  </si>
  <si>
    <t>Podaci dostupni u ZKU 2628.</t>
  </si>
  <si>
    <t>Podaci dostupni u ZKU 2629.</t>
  </si>
  <si>
    <t>https://oss.uredjenazemlja.hr/oss/public/reports/ldb-extract/TGpjTUV4MWlVTDFQc0Ixb3JHZGdHOVlrbGU1RVU3aWhyVjFVWk1rdkd5ck1sYW0wWGJDSFNzQlNvT1hRTFV4Z0pDUGRzZjRzamhTcTNHajhtJTJCVWx2ME81VmhweDNxRUtkRzhRN2FnYTJtQWdaZWxLblhpSEIwQ05oVjVhSjZTVjJxZWpvVCUyQnpJYSUyQkRVVzZRSHVwcjUwNHBqMnZJJTJGRVYlMkI=/ZK-2629-PETROVCI.pdf</t>
  </si>
  <si>
    <t>https://oss.uredjenazemlja.hr/oss/public/reports/ldb-extract/TGpjTUV4MWlVTDFQc0Ixb3JHZGdHOVlrbGU1RVU3aWhyM0NubnZYVUEyd1JVOWN4aFljMFVNQlNvT1hRTFV4Z0pDUGRzZjRzamhTcTNHajhtJTJCVWx2ME81VmhweDNxRUtXaGZma1RyT29JSFdJQzl1Z0JBTFlFQ05oVjVhSjZTVjJxZWpvVCUyQnpJYSUyQmVaQlZWZzhQeDVTZSUyQiUyRjV2V3h6QXo=/ZK-3993-PETROVCI.pdf</t>
  </si>
  <si>
    <t>Podaci dostupni u ZKU 3925.</t>
  </si>
  <si>
    <t>https://oss.uredjenazemlja.hr/oss/public/reports/ldb-extract/TGpjTUV4MWlVTDFQc0Ixb3JHZGdHOVlrbGU1RVU3aWhyM0NubnZYVUEydzYwVjlwb3EyMkVjQlNvT1hRTFV4Z0pDUGRzZjRzamhTcTNHajhtJTJCVWx2ME81VmhweDNxRUs2VEllclEwOHdEaVRWdlk0RSUyRkptOVVDTmhWNWFKNlNWMnFlam9UJTJCeklhJTJCZVpCVlZnOFB4NWQ0ZiUyQllRcXg4aFM=/ZK-3925-PETROVCI.pdf</t>
  </si>
  <si>
    <t>https://oss.uredjenazemlja.hr/oss/public/reports/ldb-extract/TGpjTUV4MWlVTDFQc0Ixb3JHZGdHOVlrbGU1RVU3aWhyM0NubnZYVUEyek4wVEc4SGc3SEQ4QlNvT1hRTFV4Z0pDUGRzZjRzamhTcTNHajhtJTJCVWx2ME81VmhweDNxRUtXaGZma1RyT29JRjhSYTVuMURYR1BrQ05oVjVhSjZTVjJxZWpvVCUyQnpJYSUyQmVaQlZWZzhQeDVhRndZdGQzeXpLJTJC/ZK-3994-PETROVCI.pdf</t>
  </si>
  <si>
    <t>Podaci dostupni u ZKU 3994.</t>
  </si>
  <si>
    <t>https://oss.uredjenazemlja.hr/oss/public/reports/ldb-extract/TGpjTUV4MWlVTDFQc0Ixb3JHZGdHOVlrbGU1RVU3aWhyM0NubnZYVUEyeXNzbjlVbWk0Y0lNQlNvT1hRTFV4Z0pDUGRzZjRzamhTcTNHajhtJTJCVWx2ME81VmhweDNxRUs2VEllclEwOHdEZ0hOTmg5alV3dzZFQ05oVjVhSjZTVjJxZWpvVCUyQnpJYSUyQmVaQlZWZzhQeDVZQUNIUzJxcDZqTQ==/ZK-3985-PETROVCI.pdf</t>
  </si>
  <si>
    <t>Podaci dostupni u ZKU 3985.</t>
  </si>
  <si>
    <t>https://oss.uredjenazemlja.hr/oss/public/reports/ldb-extract/TGpjTUV4MWlVTDFXYWxiSWdMMk43UW9XVU5Gd1hqUDZZZVBFVGhEUnI2TEd0VDM4RVZJTjJUbktUODZDSWZRZzE1OTZlZ0d0MjU1dlphbVd3NGJUWXhRcWo5RlVHSXdpJTJGSU1IYzZYR3JNNDExc0p1UmoySW9VZE5YQThWY01ZZGVyME5kU2ZlMllyelZhaFd0dkVFbDFZQW8lMkJGTDBnUW4=/ZK-2149-SVINJAREVCI.pdf</t>
  </si>
  <si>
    <t>https://oss.uredjenazemlja.hr/oss/public/reports/ldb-extract/TGpjTUV4MWlVTDFXYWxiSWdMMk43UW9XVU5Gd1hqUDZ1MCUyQjZxVSUyQkdQZFZqOXR4Vk00ZXVORG5LVDg2Q0lmUWcxNTk2ZWdHdDI1NXZaYW1XdzRiVFl4UXFqOUZVR0l3aSUyRklNSGM2WEdyTTVKeWdFWVhEajlBMGROWEE4VmNNWWRlcjBOZFNmZTJZcnpWYWhXdHZFRWx3SXpOUUU5UkVVcw==/ZK-1518-SVINJAREVCI.pdf</t>
  </si>
  <si>
    <t>https://oss.uredjenazemlja.hr/oss/public/reports/ldb-extract/TGpjTUV4MWlVTDFXYWxiSWdMMk43UW9XVU5Gd1hqUDZwWGpRNVl0d25NR2o5U1RBUlhLSmR6bktUODZDSWZRZzE1OTZlZ0d0MjU1dlphbVd3NGJUWXhRcWo5RlVHSXdpJTJGSU1IYzZYR3JNNndrRWZLRERXUlIwZE5YQThWY01ZZGVyME5kU2ZlMllyelZhaFd0dkVFbDVHQUxtU25lMUNv/ZK-2491-SVINJAREVCI.pdf</t>
  </si>
  <si>
    <t>https://oss.uredjenazemlja.hr/oss/public/reports/ldb-extract/TGpjTUV4MWlVTDFXYWxiSWdMMk43UW9XVU5Gd1hqUDZnS3pTeEJSeVJrbDYwQ3VTZEszcCUyQkRuS1Q4NkNJZlFnMTU5NmVnR3QyNTV2WmFtV3c0YlRZeFFxajlGVUdJd2klMkZJTUhjNlhHck00OUpSOUJHdThZamtkTlhBOFZjTVlkZXIwTmRTZmUyWXJ6VmFoV3R2RUVsJTJGU1pDalJ3cGY0OQ==/ZK-1473-SVINJAREVCI.pdf</t>
  </si>
  <si>
    <t>https://oss.uredjenazemlja.hr/oss/public/reports/ldb-extract/TGpjTUV4MWlVTDFXYWxiSWdMMk43UW9XVU5Gd1hqUDZnS3pTeEJSeVJrbHBMUzQwZHp3YzBqbktUODZDSWZRZzE1OTZlZ0d0MjU1dlphbVd3NGJUWXhRcWo5RlVHSXdpJTJGSU1IYzZYR3JNNktsWHJEWGxHSnUwZE5YQThWY01ZZGVyME5kU2ZlMllyelZhaFd0dkVFbCUyQnp4WG9VVlRoV1E=/ZK-1474-SVINJAREVCI.pdf</t>
  </si>
  <si>
    <t>Podaci dostupni u ZKU 1473.</t>
  </si>
  <si>
    <t>Podaci dostupni u ZKU 1474.</t>
  </si>
  <si>
    <t>https://oss.uredjenazemlja.hr/oss/public/reports/ldb-extract/TGpjTUV4MWlVTDFXYWxiSWdMMk43UW9XVU5Gd1hqUDZnS3pTeEJSeVJrbEVhQXg1YVAyZHVUbktUODZDSWZRZzE1OTZlZ0d0MjU1dlphbVd3NGJUWXhRcWo5RlVHSXdpJTJGSU1IYzZYR3JNNlYwdFZFTDFZNFBFZE5YQThWY01ZZGVyME5kU2ZlMllyelZhaFd0dkVFbHhZZW5Ib1h5QmVo/ZK-1475-SVINJAREVCI.pdf</t>
  </si>
  <si>
    <t>Podaci dostupni u ZKU 1475.</t>
  </si>
  <si>
    <t>https://oss.uredjenazemlja.hr/oss/public/reports/ldb-extract/TGpjTUV4MWlVTDFXYWxiSWdMMk43UW9XVU5Gd1hqUDZnS3pTeEJSeVJrbllUM3VXU29vUzNEbktUODZDSWZRZzE1OTZlZ0d0MjU1dlphbVd3NGJUWXhRcWo5RlVHSXdpJTJGSU1IYzZYR3JNN2prZ3hMd3JKeEEwZE5YQThWY01ZZGVyME5kU2ZlMllyelZhaFd0dkVFbDZPY2hKRmVHV3FR/ZK-1476-SVINJAREVCI.pdf</t>
  </si>
  <si>
    <t>Podaci dostupni u ZKU 1476.</t>
  </si>
  <si>
    <t>https://oss.uredjenazemlja.hr/oss/public/reports/ldb-extract/TGpjTUV4MWlVTDFXYWxiSWdMMk43UW9XVU5Gd1hqUDZnS3pTeEJSeVJrbVFMb3V4RXZOZXB6bktUODZDSWZRZzE1OTZlZ0d0MjU1dlphbVd3NGJUWXhRcWo5RlVHSXdpJTJGSU1IYzZYR3JNNXZSaFAlMkY5bmtkZWtkTlhBOFZjTVlkZXIwTmRTZmUyWXJ6VmFoV3R2RUVsNnJzMzdBclN2UEU=/ZK-1477-SVINJAREVCI.pdf</t>
  </si>
  <si>
    <t>Podaci dostupni u ZKU 1477.</t>
  </si>
  <si>
    <t>https://oss.uredjenazemlja.hr/oss/public/reports/ldb-extract/TGpjTUV4MWlVTDFXYWxiSWdMMk43UW9XVU5Gd1hqUDZ0dzMzdWxreFZWVmtJSGYyajFOb056bktUODZDSWZRZzE1OTZlZ0d0MjU1dlphbVd3NGJUWXhRcWo5RlVHSXdpJTJGSU1IYzZYR3JNNEpoNlVaRHg4VU9rZE5YQThWY01ZZGVyME5kU2ZlMllyelZhaFd0dkVFbDVYcHF3TXVRbWx5/ZK-2246-SVINJAREVCI.pdf</t>
  </si>
  <si>
    <t>https://oss.uredjenazemlja.hr/oss/public/reports/ldb-extract/TGpjTUV4MWlVTDFXYWxiSWdMMk43UW9XVU5Gd1hqUDZnS3pTeEJSeVJrbk5nUDdRRU4lMkZ6JTJCRG5LVDg2Q0lmUWcxNTk2ZWdHdDI1NXZaYW1XdzRiVFl4UXFqOUZVR0l3aSUyRklNSGM2WEdyTTQlMkJEMmJPZ2IyS0pFZE5YQThWY01ZZGVyME5kU2ZlMllyelZhaFd0dkVFbDFtZlpOSSUyQlAwUmc=/ZK-1478-SVINJAREVCI.pdf</t>
  </si>
  <si>
    <t>Podaci dostupni u ZKU 1478.</t>
  </si>
  <si>
    <t>https://oss.uredjenazemlja.hr/oss/public/reports/ldb-extract/TGpjTUV4MWlVTDFXYWxiSWdMMk43UW9XVU5Gd1hqUDZZZVBFVGhEUnI2SzhaRERreW02YTNEbktUODZDSWZRZzE1OTZlZ0d0MjU1dlphbVd3NGJUWXhRcWo5RlVHSXdpJTJGSU1IYzZYR3JNNFVwMWtSN0dCWXJrZE5YQThWY01ZZGVyME5kU2ZlMllyelZhaFd0dkVFbHpWVkNBSmlFM3R3/ZK-2189-SVINJAREVCI.pdf</t>
  </si>
  <si>
    <t>Podaci dostupni u ZKU 2189.</t>
  </si>
  <si>
    <t>https://oss.uredjenazemlja.hr/oss/public/reports/ldb-extract/TGpjTUV4MWlVTDFXYWxiSWdMMk43UW9XVU5Gd1hqUDYzRjBYT0xRQ2ozWFFsOGhvVDd4S3BqbktUODZDSWZRZzE1OTZlZ0d0MjU1dlphbVd3NGJUWXhRcWo5RlVHSXdpJTJGSU1IYzZYR3JNNWN0ZFk0U1FQb0xVZE5YQThWY01ZZGVyME5kU2ZlMllyelZhaFd0dkVFbHh2VGhKQmxJcUpY/ZK-1754-SVINJAREVCI.pdf</t>
  </si>
  <si>
    <t>Podaci dostupni u ZKU 1754.</t>
  </si>
  <si>
    <t>https://oss.uredjenazemlja.hr/oss/public/reports/ldb-extract/TGpjTUV4MWlVTDFXYWxiSWdMMk43UW9XVU5Gd1hqUDY4YnQ0MEcxdGh3OHdLTWk0ZUs5VjdEbktUODZDSWZRZzE1OTZlZ0d0MjU1dlphbVd3NGJUWXhRcWo5RlVHSXdpJTJGSU1IYzZYR3JNNVhJZW1BdFo5TEdVZE5YQThWY01ZZGVyME5kU2ZlMllyelZhaFd0dkVFbDl2Y1RxdDMlMkZoSjY=/ZK-1963-SVINJAREVCI.pdf</t>
  </si>
  <si>
    <t>https://oss.uredjenazemlja.hr/oss/public/reports/ldb-extract/TGpjTUV4MWlVTDFXYWxiSWdMMk43UW9XVU5Gd1hqUDZUTUZKcFB4ZjVKa1I2YWhyWmNOVlZqbktUODZDSWZRZzE1OTZlZ0d0MjU1dlphbVd3NGJUWXhRcWo5RlVHSXdpNHg0MiUyRjBic0xxVGk4bnJoNjFXTGtLZ0ozdzk4TkF6SzVmbzVrRjNiNUVKOW41RndhSjNKazJSdVJLNTNSZCUyRng=/ZK-2522-SVINJAREVCI.pdf</t>
  </si>
  <si>
    <t>Podaci dostupni u ZKU 2522.</t>
  </si>
  <si>
    <t>Podaci dostupni u ZKU 2647.</t>
  </si>
  <si>
    <t>182, 1251</t>
  </si>
  <si>
    <t>1456, 1457</t>
  </si>
  <si>
    <t>391/1</t>
  </si>
  <si>
    <t>https://oss.uredjenazemlja.hr/oss/public/reports/ldb-extract/TGpjTUV4MWlVTDFQc0Ixb3JHZGdHOVlrbGU1RVU3aWhyM0NubnZYVUEyekdvOTNadTJ2c0I4QlNvT1hRTFV4Z0pDUGRzZjRzamhTcTNHajhtJTJCVWx2ME81VmhweDNxRUtta251MEFSODJvYm9QZ0E0NTIlMkZkamtDTmhWNWFKNlNWMnFlam9UJTJCeklhJTJCZVpCVlZnOFB4NVFPcDE3VHpCYTFq/ZK-3992-PETROVCI.pdf</t>
  </si>
  <si>
    <t xml:space="preserve">ULICA BANA JOSIPA JELAČIĆA, DVORIŠTE, POMOĆNA ZGRADA, RUŠEVINA, KUĆA, </t>
  </si>
  <si>
    <t>OPĆINA BOGDANOVCI, OIB: 03766309328, BANA JOSIPA JELAČIĆA 1, 32000 BOGDANOVCI</t>
  </si>
  <si>
    <t>UL.BANA J.JELAČIĆA 2</t>
  </si>
  <si>
    <t>DVORIŠTE, POMOĆNA ZGRADA, RUŠEVINA, KUĆA</t>
  </si>
  <si>
    <t>https://oss.uredjenazemlja.hr/oss/public/reports/ldb-extract/TGpjTUV4MWlVTDE1Tkh2ZHRQQVZ0R2kxUVZTTlQzek83SzNWTGhuNjdibk5SYUZ4TmczMnNrJTJCSUhLWmsxNXUlMkZlZEYweGdZaXRUUm0zdGc0OFl4bnJOMGMzamFxQldGS2hvcEJjYUVUOUtwektkJTJCMHNMRFlISzNLaFFkTUpUJTJGJTJCUXp3TG1wcHYlMkZyVEJrJTJGMjFwelNRclElM0QlM0Q=/ZK-955-PETROVCI.pdf</t>
  </si>
  <si>
    <t>https://oss.uredjenazemlja.hr/oss/public/reports/possessionsheet-extract/UWI0VlBCMGZmMEwwVzU1eEMlMkJyNGVBbFY0OWhNVGNDOTRjRzlybTUwMWFvWmQ0aEVnTHp0Rm5qJTJCaFpaM3NXenpKMFA3V0tXWU9MTSUzRA==/PL-536-PETROVCI.pdf</t>
  </si>
  <si>
    <t>https://oss.uredjenazemlja.hr/public-services/search-cad-parcel?result=true&amp;possessionSheetId=5955925</t>
  </si>
  <si>
    <t>181, 1449</t>
  </si>
  <si>
    <t>226, 1092, 1458</t>
  </si>
  <si>
    <t>1050, 1460</t>
  </si>
  <si>
    <t>257, 1475</t>
  </si>
  <si>
    <t>Ugovor o korištenju nekretnine bez naknade od 25.07.2024. - 24.07.2026.</t>
  </si>
  <si>
    <t>BEKY J.D.O.O., DOMOVINSKOG RATA 50, VUKOVAR, OIB: 34750145399</t>
  </si>
  <si>
    <t>Ugovor o zakupu poslovnog prostora od 31.07.2023. do 31.07.2026.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</si>
</sst>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k_n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0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0" xfId="0" applyFont="1"/>
    <xf numFmtId="0" fontId="9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43" fontId="8" fillId="0" borderId="0" xfId="1" applyFont="1"/>
    <xf numFmtId="43" fontId="8" fillId="0" borderId="0" xfId="1" applyFont="1" applyAlignment="1">
      <alignment horizontal="right"/>
    </xf>
    <xf numFmtId="43" fontId="7" fillId="0" borderId="0" xfId="1" applyFont="1" applyAlignment="1">
      <alignment horizontal="right"/>
    </xf>
    <xf numFmtId="43" fontId="7" fillId="0" borderId="0" xfId="1" applyFont="1"/>
    <xf numFmtId="43" fontId="10" fillId="0" borderId="0" xfId="1" applyFont="1"/>
    <xf numFmtId="0" fontId="14" fillId="0" borderId="0" xfId="0" applyFont="1"/>
    <xf numFmtId="43" fontId="0" fillId="0" borderId="0" xfId="1" applyFont="1"/>
    <xf numFmtId="43" fontId="0" fillId="0" borderId="0" xfId="1" applyFont="1" applyAlignment="1">
      <alignment horizontal="center"/>
    </xf>
    <xf numFmtId="43" fontId="11" fillId="0" borderId="0" xfId="1" applyFont="1" applyFill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 wrapText="1"/>
    </xf>
    <xf numFmtId="43" fontId="17" fillId="0" borderId="4" xfId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43" fontId="24" fillId="0" borderId="0" xfId="1" applyFont="1" applyAlignment="1">
      <alignment horizontal="right"/>
    </xf>
    <xf numFmtId="0" fontId="24" fillId="0" borderId="0" xfId="0" applyFont="1" applyAlignment="1">
      <alignment horizontal="right"/>
    </xf>
    <xf numFmtId="43" fontId="24" fillId="0" borderId="0" xfId="1" applyFont="1" applyAlignment="1">
      <alignment horizontal="center"/>
    </xf>
    <xf numFmtId="43" fontId="25" fillId="0" borderId="0" xfId="1" applyFont="1"/>
    <xf numFmtId="0" fontId="27" fillId="0" borderId="9" xfId="0" applyFont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/>
    </xf>
    <xf numFmtId="43" fontId="28" fillId="0" borderId="0" xfId="1" applyFont="1" applyAlignment="1">
      <alignment horizontal="center"/>
    </xf>
    <xf numFmtId="43" fontId="28" fillId="0" borderId="0" xfId="0" applyNumberFormat="1" applyFont="1"/>
    <xf numFmtId="164" fontId="10" fillId="0" borderId="0" xfId="1" applyNumberFormat="1" applyFont="1" applyFill="1" applyAlignment="1">
      <alignment vertical="center"/>
    </xf>
    <xf numFmtId="43" fontId="11" fillId="0" borderId="0" xfId="1" applyFont="1" applyFill="1" applyAlignment="1">
      <alignment vertical="center" wrapText="1"/>
    </xf>
    <xf numFmtId="43" fontId="10" fillId="0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43" fontId="20" fillId="0" borderId="4" xfId="1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19" fillId="0" borderId="4" xfId="0" quotePrefix="1" applyFont="1" applyBorder="1" applyAlignment="1">
      <alignment horizontal="center" vertical="center"/>
    </xf>
    <xf numFmtId="0" fontId="20" fillId="0" borderId="4" xfId="0" applyFont="1" applyBorder="1" applyAlignment="1">
      <alignment horizontal="right" vertical="center"/>
    </xf>
    <xf numFmtId="0" fontId="20" fillId="0" borderId="4" xfId="0" applyFont="1" applyBorder="1" applyAlignment="1">
      <alignment horizontal="left" vertical="center"/>
    </xf>
    <xf numFmtId="39" fontId="19" fillId="0" borderId="4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20" fillId="0" borderId="4" xfId="1" applyFont="1" applyFill="1" applyBorder="1" applyAlignment="1">
      <alignment vertical="center"/>
    </xf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43" fontId="20" fillId="0" borderId="4" xfId="1" applyFont="1" applyFill="1" applyBorder="1" applyAlignment="1">
      <alignment vertical="top"/>
    </xf>
    <xf numFmtId="0" fontId="20" fillId="0" borderId="4" xfId="0" applyFont="1" applyBorder="1" applyAlignment="1">
      <alignment horizontal="left" vertical="top"/>
    </xf>
    <xf numFmtId="0" fontId="19" fillId="0" borderId="4" xfId="0" quotePrefix="1" applyFont="1" applyBorder="1" applyAlignment="1">
      <alignment horizontal="center"/>
    </xf>
    <xf numFmtId="0" fontId="20" fillId="0" borderId="4" xfId="0" applyFont="1" applyBorder="1" applyAlignment="1">
      <alignment horizontal="right" vertical="top"/>
    </xf>
    <xf numFmtId="39" fontId="19" fillId="0" borderId="4" xfId="1" applyNumberFormat="1" applyFont="1" applyFill="1" applyBorder="1"/>
    <xf numFmtId="9" fontId="19" fillId="0" borderId="4" xfId="0" applyNumberFormat="1" applyFont="1" applyBorder="1" applyAlignment="1">
      <alignment vertical="center"/>
    </xf>
    <xf numFmtId="39" fontId="21" fillId="0" borderId="4" xfId="1" applyNumberFormat="1" applyFont="1" applyFill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43" fontId="19" fillId="0" borderId="4" xfId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right" vertical="center"/>
    </xf>
    <xf numFmtId="43" fontId="19" fillId="0" borderId="4" xfId="1" applyFont="1" applyFill="1" applyBorder="1" applyAlignment="1">
      <alignment horizontal="right"/>
    </xf>
    <xf numFmtId="39" fontId="21" fillId="0" borderId="4" xfId="1" applyNumberFormat="1" applyFont="1" applyFill="1" applyBorder="1"/>
    <xf numFmtId="0" fontId="20" fillId="0" borderId="4" xfId="0" applyFont="1" applyBorder="1" applyAlignment="1">
      <alignment horizontal="center" vertical="top"/>
    </xf>
    <xf numFmtId="39" fontId="23" fillId="0" borderId="4" xfId="1" applyNumberFormat="1" applyFont="1" applyFill="1" applyBorder="1"/>
    <xf numFmtId="0" fontId="19" fillId="0" borderId="4" xfId="0" applyFont="1" applyBorder="1" applyAlignment="1">
      <alignment wrapText="1"/>
    </xf>
    <xf numFmtId="43" fontId="19" fillId="0" borderId="4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39" fontId="22" fillId="0" borderId="4" xfId="1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9" fontId="10" fillId="0" borderId="0" xfId="0" applyNumberFormat="1" applyFont="1" applyAlignment="1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right" vertical="center"/>
    </xf>
    <xf numFmtId="0" fontId="10" fillId="2" borderId="4" xfId="0" applyFont="1" applyFill="1" applyBorder="1"/>
    <xf numFmtId="0" fontId="10" fillId="0" borderId="4" xfId="0" applyFont="1" applyBorder="1" applyAlignment="1">
      <alignment horizontal="right"/>
    </xf>
    <xf numFmtId="0" fontId="10" fillId="0" borderId="4" xfId="0" applyFont="1" applyBorder="1"/>
    <xf numFmtId="0" fontId="10" fillId="0" borderId="4" xfId="0" applyFont="1" applyBorder="1" applyAlignment="1">
      <alignment vertical="center"/>
    </xf>
    <xf numFmtId="43" fontId="11" fillId="0" borderId="4" xfId="1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center"/>
    </xf>
    <xf numFmtId="164" fontId="10" fillId="0" borderId="4" xfId="1" applyNumberFormat="1" applyFont="1" applyFill="1" applyBorder="1"/>
    <xf numFmtId="0" fontId="28" fillId="0" borderId="4" xfId="0" applyFont="1" applyBorder="1" applyAlignment="1">
      <alignment vertical="center"/>
    </xf>
    <xf numFmtId="43" fontId="28" fillId="0" borderId="4" xfId="1" applyFont="1" applyFill="1" applyBorder="1" applyAlignment="1">
      <alignment horizontal="center" vertical="center"/>
    </xf>
    <xf numFmtId="164" fontId="28" fillId="0" borderId="4" xfId="1" applyNumberFormat="1" applyFont="1" applyFill="1" applyBorder="1" applyAlignment="1">
      <alignment vertical="center"/>
    </xf>
    <xf numFmtId="43" fontId="29" fillId="0" borderId="4" xfId="1" applyFont="1" applyFill="1" applyBorder="1" applyAlignment="1">
      <alignment horizontal="center" vertical="center" wrapText="1"/>
    </xf>
    <xf numFmtId="43" fontId="29" fillId="0" borderId="4" xfId="1" applyFont="1" applyFill="1" applyBorder="1" applyAlignment="1">
      <alignment horizontal="center" vertical="center"/>
    </xf>
    <xf numFmtId="43" fontId="28" fillId="0" borderId="4" xfId="1" applyFont="1" applyFill="1" applyBorder="1" applyAlignment="1">
      <alignment horizontal="center"/>
    </xf>
    <xf numFmtId="164" fontId="28" fillId="0" borderId="4" xfId="1" applyNumberFormat="1" applyFont="1" applyFill="1" applyBorder="1"/>
    <xf numFmtId="0" fontId="29" fillId="2" borderId="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4" xfId="0" quotePrefix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vertical="center"/>
    </xf>
    <xf numFmtId="0" fontId="28" fillId="0" borderId="4" xfId="0" applyFont="1" applyBorder="1" applyAlignment="1">
      <alignment horizontal="left" vertical="center"/>
    </xf>
    <xf numFmtId="0" fontId="28" fillId="0" borderId="4" xfId="0" applyFont="1" applyBorder="1"/>
    <xf numFmtId="0" fontId="28" fillId="0" borderId="4" xfId="0" applyFont="1" applyBorder="1" applyAlignment="1">
      <alignment horizontal="center"/>
    </xf>
    <xf numFmtId="0" fontId="28" fillId="0" borderId="4" xfId="0" quotePrefix="1" applyFont="1" applyBorder="1" applyAlignment="1">
      <alignment horizontal="center"/>
    </xf>
    <xf numFmtId="0" fontId="29" fillId="0" borderId="4" xfId="0" applyFont="1" applyBorder="1" applyAlignment="1">
      <alignment horizontal="center" vertical="top"/>
    </xf>
    <xf numFmtId="0" fontId="29" fillId="0" borderId="4" xfId="0" applyFont="1" applyBorder="1" applyAlignment="1">
      <alignment horizontal="left" vertical="top"/>
    </xf>
    <xf numFmtId="0" fontId="29" fillId="0" borderId="4" xfId="0" applyFont="1" applyBorder="1" applyAlignment="1">
      <alignment horizontal="left" vertical="center" wrapText="1"/>
    </xf>
    <xf numFmtId="0" fontId="28" fillId="0" borderId="4" xfId="0" applyFont="1" applyBorder="1" applyAlignment="1">
      <alignment wrapText="1"/>
    </xf>
    <xf numFmtId="9" fontId="28" fillId="0" borderId="4" xfId="0" applyNumberFormat="1" applyFont="1" applyBorder="1"/>
    <xf numFmtId="164" fontId="28" fillId="0" borderId="4" xfId="0" applyNumberFormat="1" applyFont="1" applyBorder="1"/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vertical="top"/>
    </xf>
    <xf numFmtId="0" fontId="10" fillId="0" borderId="4" xfId="0" quotePrefix="1" applyFont="1" applyBorder="1" applyAlignment="1">
      <alignment horizontal="center"/>
    </xf>
    <xf numFmtId="0" fontId="11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wrapText="1"/>
    </xf>
    <xf numFmtId="0" fontId="11" fillId="0" borderId="4" xfId="0" applyFont="1" applyBorder="1" applyAlignment="1">
      <alignment horizontal="right" vertical="top"/>
    </xf>
    <xf numFmtId="0" fontId="2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43" fontId="11" fillId="2" borderId="4" xfId="1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left" vertical="top"/>
    </xf>
    <xf numFmtId="0" fontId="10" fillId="2" borderId="4" xfId="0" quotePrefix="1" applyFont="1" applyFill="1" applyBorder="1" applyAlignment="1">
      <alignment horizontal="center"/>
    </xf>
    <xf numFmtId="0" fontId="30" fillId="2" borderId="4" xfId="0" applyFont="1" applyFill="1" applyBorder="1"/>
    <xf numFmtId="0" fontId="11" fillId="2" borderId="4" xfId="0" applyFont="1" applyFill="1" applyBorder="1" applyAlignment="1">
      <alignment horizontal="center" vertical="top"/>
    </xf>
    <xf numFmtId="164" fontId="10" fillId="2" borderId="4" xfId="1" applyNumberFormat="1" applyFont="1" applyFill="1" applyBorder="1"/>
    <xf numFmtId="0" fontId="10" fillId="2" borderId="4" xfId="0" applyFont="1" applyFill="1" applyBorder="1" applyAlignment="1">
      <alignment wrapText="1"/>
    </xf>
    <xf numFmtId="0" fontId="28" fillId="2" borderId="4" xfId="0" applyFont="1" applyFill="1" applyBorder="1" applyAlignment="1">
      <alignment vertical="center"/>
    </xf>
    <xf numFmtId="0" fontId="28" fillId="2" borderId="4" xfId="0" applyFont="1" applyFill="1" applyBorder="1" applyAlignment="1">
      <alignment horizontal="center" vertical="center"/>
    </xf>
    <xf numFmtId="43" fontId="29" fillId="2" borderId="4" xfId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left" vertical="center"/>
    </xf>
    <xf numFmtId="0" fontId="28" fillId="2" borderId="4" xfId="0" quotePrefix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right" vertical="center"/>
    </xf>
    <xf numFmtId="164" fontId="28" fillId="2" borderId="4" xfId="1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43" fontId="11" fillId="0" borderId="4" xfId="1" applyFont="1" applyFill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4" xfId="0" quotePrefix="1" applyFont="1" applyBorder="1" applyAlignment="1">
      <alignment horizontal="center" vertical="center"/>
    </xf>
    <xf numFmtId="43" fontId="10" fillId="0" borderId="4" xfId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2" borderId="4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5"/>
  <sheetViews>
    <sheetView zoomScaleNormal="100" workbookViewId="0"/>
  </sheetViews>
  <sheetFormatPr defaultColWidth="9.109375" defaultRowHeight="14.4" x14ac:dyDescent="0.3"/>
  <cols>
    <col min="1" max="1" width="27.109375" style="14" customWidth="1"/>
    <col min="2" max="2" width="16" style="14" customWidth="1"/>
    <col min="3" max="4" width="11" style="13" bestFit="1" customWidth="1"/>
    <col min="5" max="5" width="10.109375" style="15" bestFit="1" customWidth="1"/>
    <col min="6" max="6" width="7.109375" style="15" bestFit="1" customWidth="1"/>
    <col min="7" max="7" width="10.5546875" style="14" bestFit="1" customWidth="1"/>
    <col min="8" max="8" width="12" style="14" customWidth="1"/>
    <col min="9" max="9" width="12.109375" style="26" customWidth="1"/>
    <col min="10" max="10" width="23" style="14" customWidth="1"/>
    <col min="11" max="12" width="9.6640625" style="14" bestFit="1" customWidth="1"/>
    <col min="13" max="13" width="9.6640625" style="13" bestFit="1" customWidth="1"/>
    <col min="14" max="14" width="6.33203125" style="14" bestFit="1" customWidth="1"/>
    <col min="15" max="15" width="12.44140625" style="14" customWidth="1"/>
    <col min="16" max="16" width="6.6640625" style="14" bestFit="1" customWidth="1"/>
    <col min="17" max="17" width="12.6640625" style="13" customWidth="1"/>
    <col min="18" max="18" width="13.6640625" style="14" customWidth="1"/>
    <col min="19" max="20" width="12.109375" style="13" customWidth="1"/>
    <col min="21" max="21" width="9.6640625" style="15" customWidth="1"/>
    <col min="22" max="22" width="20.6640625" style="14" customWidth="1"/>
    <col min="23" max="23" width="10.6640625" style="16" customWidth="1"/>
    <col min="24" max="24" width="8" style="14" bestFit="1" customWidth="1"/>
    <col min="25" max="25" width="8.6640625" style="13" bestFit="1" customWidth="1"/>
    <col min="26" max="26" width="12" style="15" bestFit="1" customWidth="1"/>
    <col min="27" max="27" width="30" style="14" bestFit="1" customWidth="1"/>
    <col min="28" max="28" width="9.88671875" style="13" customWidth="1"/>
    <col min="29" max="29" width="11.88671875" style="14" customWidth="1"/>
    <col min="30" max="30" width="12.109375" style="14" customWidth="1"/>
    <col min="31" max="31" width="8.109375" style="14" customWidth="1"/>
    <col min="32" max="32" width="8.88671875" style="14" customWidth="1"/>
    <col min="33" max="33" width="17.5546875" style="25" bestFit="1" customWidth="1"/>
    <col min="34" max="34" width="17.5546875" style="25" customWidth="1"/>
    <col min="35" max="35" width="12.88671875" style="14" customWidth="1"/>
    <col min="36" max="36" width="9.33203125" style="14" bestFit="1" customWidth="1"/>
    <col min="37" max="37" width="6.88671875" style="14" bestFit="1" customWidth="1"/>
    <col min="38" max="16384" width="9.109375" style="14"/>
  </cols>
  <sheetData>
    <row r="1" spans="1:37" s="7" customFormat="1" x14ac:dyDescent="0.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6"/>
    </row>
    <row r="2" spans="1:37" s="7" customFormat="1" x14ac:dyDescent="0.3">
      <c r="A2" s="180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2"/>
      <c r="Q2" s="37" t="s">
        <v>2</v>
      </c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9"/>
    </row>
    <row r="3" spans="1:37" s="8" customFormat="1" ht="69" x14ac:dyDescent="0.3">
      <c r="A3" s="40" t="s">
        <v>3</v>
      </c>
      <c r="B3" s="40" t="s">
        <v>597</v>
      </c>
      <c r="C3" s="40" t="s">
        <v>4</v>
      </c>
      <c r="D3" s="40" t="s">
        <v>5</v>
      </c>
      <c r="E3" s="40" t="s">
        <v>29</v>
      </c>
      <c r="F3" s="41" t="s">
        <v>607</v>
      </c>
      <c r="G3" s="42" t="s">
        <v>31</v>
      </c>
      <c r="H3" s="40" t="s">
        <v>6</v>
      </c>
      <c r="I3" s="41" t="s">
        <v>410</v>
      </c>
      <c r="J3" s="40" t="s">
        <v>33</v>
      </c>
      <c r="K3" s="40" t="s">
        <v>7</v>
      </c>
      <c r="L3" s="40" t="s">
        <v>8</v>
      </c>
      <c r="M3" s="40" t="s">
        <v>9</v>
      </c>
      <c r="N3" s="43" t="s">
        <v>10</v>
      </c>
      <c r="O3" s="42" t="s">
        <v>42</v>
      </c>
      <c r="P3" s="40" t="s">
        <v>12</v>
      </c>
      <c r="Q3" s="40" t="s">
        <v>13</v>
      </c>
      <c r="R3" s="42" t="s">
        <v>11</v>
      </c>
      <c r="S3" s="40" t="s">
        <v>14</v>
      </c>
      <c r="T3" s="40" t="s">
        <v>15</v>
      </c>
      <c r="U3" s="44" t="s">
        <v>35</v>
      </c>
      <c r="V3" s="42" t="s">
        <v>34</v>
      </c>
      <c r="W3" s="40" t="s">
        <v>36</v>
      </c>
      <c r="X3" s="40" t="s">
        <v>16</v>
      </c>
      <c r="Y3" s="40" t="s">
        <v>17</v>
      </c>
      <c r="Z3" s="40" t="s">
        <v>18</v>
      </c>
      <c r="AA3" s="43" t="s">
        <v>19</v>
      </c>
      <c r="AB3" s="40" t="s">
        <v>20</v>
      </c>
      <c r="AC3" s="40" t="s">
        <v>21</v>
      </c>
      <c r="AD3" s="40" t="s">
        <v>22</v>
      </c>
      <c r="AE3" s="40" t="s">
        <v>23</v>
      </c>
      <c r="AF3" s="40" t="s">
        <v>24</v>
      </c>
      <c r="AG3" s="45" t="s">
        <v>25</v>
      </c>
      <c r="AH3" s="45" t="s">
        <v>412</v>
      </c>
      <c r="AI3" s="40" t="s">
        <v>26</v>
      </c>
      <c r="AJ3" s="46" t="s">
        <v>27</v>
      </c>
      <c r="AK3" s="46" t="s">
        <v>28</v>
      </c>
    </row>
    <row r="4" spans="1:37" s="80" customFormat="1" ht="16.8" customHeight="1" x14ac:dyDescent="0.3">
      <c r="A4" s="70" t="s">
        <v>39</v>
      </c>
      <c r="B4" s="117">
        <v>1147</v>
      </c>
      <c r="C4" s="71">
        <v>334057</v>
      </c>
      <c r="D4" s="71" t="s">
        <v>53</v>
      </c>
      <c r="E4" s="71">
        <v>2655</v>
      </c>
      <c r="F4" s="72" t="s">
        <v>54</v>
      </c>
      <c r="G4" s="73" t="s">
        <v>615</v>
      </c>
      <c r="H4" s="73"/>
      <c r="I4" s="74">
        <v>93</v>
      </c>
      <c r="J4" s="75" t="s">
        <v>169</v>
      </c>
      <c r="K4" s="70" t="s">
        <v>114</v>
      </c>
      <c r="L4" s="70" t="s">
        <v>41</v>
      </c>
      <c r="M4" s="76" t="s">
        <v>40</v>
      </c>
      <c r="N4" s="70"/>
      <c r="O4" s="70"/>
      <c r="P4" s="70"/>
      <c r="Q4" s="71">
        <v>2655</v>
      </c>
      <c r="R4" s="73" t="s">
        <v>615</v>
      </c>
      <c r="S4" s="71">
        <v>334057</v>
      </c>
      <c r="T4" s="71" t="s">
        <v>53</v>
      </c>
      <c r="U4" s="72" t="s">
        <v>54</v>
      </c>
      <c r="V4" s="73" t="s">
        <v>615</v>
      </c>
      <c r="W4" s="77">
        <v>93</v>
      </c>
      <c r="X4" s="70" t="s">
        <v>168</v>
      </c>
      <c r="Y4" s="76" t="s">
        <v>40</v>
      </c>
      <c r="Z4" s="72">
        <v>2</v>
      </c>
      <c r="AA4" s="78" t="s">
        <v>115</v>
      </c>
      <c r="AB4" s="71">
        <v>32000</v>
      </c>
      <c r="AC4" s="78" t="s">
        <v>38</v>
      </c>
      <c r="AD4" s="70"/>
      <c r="AE4" s="70"/>
      <c r="AF4" s="70"/>
      <c r="AG4" s="79">
        <f>I4*6.4</f>
        <v>595.20000000000005</v>
      </c>
      <c r="AH4" s="79">
        <f>AG4/7.5345</f>
        <v>78.996615568385423</v>
      </c>
      <c r="AI4" s="70" t="s">
        <v>398</v>
      </c>
      <c r="AJ4" s="70" t="s">
        <v>391</v>
      </c>
      <c r="AK4" s="70"/>
    </row>
    <row r="5" spans="1:37" s="80" customFormat="1" ht="12.6" customHeight="1" x14ac:dyDescent="0.3">
      <c r="A5" s="70" t="s">
        <v>39</v>
      </c>
      <c r="B5" s="117">
        <v>1148</v>
      </c>
      <c r="C5" s="71">
        <v>334057</v>
      </c>
      <c r="D5" s="71" t="s">
        <v>53</v>
      </c>
      <c r="E5" s="71">
        <v>2200</v>
      </c>
      <c r="F5" s="72" t="s">
        <v>55</v>
      </c>
      <c r="G5" s="73" t="s">
        <v>606</v>
      </c>
      <c r="H5" s="73"/>
      <c r="I5" s="74">
        <v>19</v>
      </c>
      <c r="J5" s="75" t="s">
        <v>169</v>
      </c>
      <c r="K5" s="70" t="s">
        <v>114</v>
      </c>
      <c r="L5" s="70" t="s">
        <v>41</v>
      </c>
      <c r="M5" s="76" t="s">
        <v>40</v>
      </c>
      <c r="N5" s="70"/>
      <c r="O5" s="70"/>
      <c r="P5" s="70"/>
      <c r="Q5" s="71">
        <v>2200</v>
      </c>
      <c r="R5" s="70" t="s">
        <v>606</v>
      </c>
      <c r="S5" s="71">
        <v>334057</v>
      </c>
      <c r="T5" s="71" t="s">
        <v>53</v>
      </c>
      <c r="U5" s="72" t="s">
        <v>55</v>
      </c>
      <c r="V5" s="70" t="s">
        <v>606</v>
      </c>
      <c r="W5" s="77">
        <v>19</v>
      </c>
      <c r="X5" s="70" t="s">
        <v>168</v>
      </c>
      <c r="Y5" s="76" t="s">
        <v>40</v>
      </c>
      <c r="Z5" s="72">
        <v>2</v>
      </c>
      <c r="AA5" s="78" t="s">
        <v>115</v>
      </c>
      <c r="AB5" s="71">
        <v>32000</v>
      </c>
      <c r="AC5" s="78" t="s">
        <v>38</v>
      </c>
      <c r="AD5" s="70"/>
      <c r="AE5" s="70"/>
      <c r="AF5" s="70"/>
      <c r="AG5" s="79">
        <f t="shared" ref="AG5:AG59" si="0">I5*6.4</f>
        <v>121.60000000000001</v>
      </c>
      <c r="AH5" s="79">
        <f t="shared" ref="AH5:AH68" si="1">AG5/7.5345</f>
        <v>16.139093503218529</v>
      </c>
      <c r="AI5" s="70" t="s">
        <v>425</v>
      </c>
      <c r="AJ5" s="70" t="s">
        <v>391</v>
      </c>
      <c r="AK5" s="70"/>
    </row>
    <row r="6" spans="1:37" s="80" customFormat="1" ht="15.6" customHeight="1" x14ac:dyDescent="0.3">
      <c r="A6" s="70" t="s">
        <v>39</v>
      </c>
      <c r="B6" s="117">
        <v>1149</v>
      </c>
      <c r="C6" s="71">
        <v>334057</v>
      </c>
      <c r="D6" s="71" t="s">
        <v>53</v>
      </c>
      <c r="E6" s="71">
        <v>2200</v>
      </c>
      <c r="F6" s="72" t="s">
        <v>56</v>
      </c>
      <c r="G6" s="73" t="s">
        <v>606</v>
      </c>
      <c r="H6" s="73"/>
      <c r="I6" s="74">
        <v>43</v>
      </c>
      <c r="J6" s="75" t="s">
        <v>169</v>
      </c>
      <c r="K6" s="70" t="s">
        <v>114</v>
      </c>
      <c r="L6" s="70" t="s">
        <v>41</v>
      </c>
      <c r="M6" s="76" t="s">
        <v>40</v>
      </c>
      <c r="N6" s="70"/>
      <c r="O6" s="70"/>
      <c r="P6" s="70"/>
      <c r="Q6" s="71">
        <v>2200</v>
      </c>
      <c r="R6" s="73" t="s">
        <v>606</v>
      </c>
      <c r="S6" s="71">
        <v>334057</v>
      </c>
      <c r="T6" s="71" t="s">
        <v>53</v>
      </c>
      <c r="U6" s="72" t="s">
        <v>56</v>
      </c>
      <c r="V6" s="73" t="s">
        <v>606</v>
      </c>
      <c r="W6" s="77">
        <v>43</v>
      </c>
      <c r="X6" s="70" t="s">
        <v>168</v>
      </c>
      <c r="Y6" s="76" t="s">
        <v>40</v>
      </c>
      <c r="Z6" s="72">
        <v>2</v>
      </c>
      <c r="AA6" s="78" t="s">
        <v>115</v>
      </c>
      <c r="AB6" s="71">
        <v>32000</v>
      </c>
      <c r="AC6" s="78" t="s">
        <v>38</v>
      </c>
      <c r="AD6" s="70"/>
      <c r="AE6" s="70"/>
      <c r="AF6" s="70"/>
      <c r="AG6" s="79">
        <f t="shared" ref="AG6:AG17" si="2">I6*6.4</f>
        <v>275.2</v>
      </c>
      <c r="AH6" s="79">
        <f t="shared" si="1"/>
        <v>36.525316875705087</v>
      </c>
      <c r="AI6" s="70" t="s">
        <v>426</v>
      </c>
      <c r="AJ6" s="70" t="s">
        <v>391</v>
      </c>
      <c r="AK6" s="70"/>
    </row>
    <row r="7" spans="1:37" s="80" customFormat="1" ht="13.2" customHeight="1" x14ac:dyDescent="0.3">
      <c r="A7" s="70" t="s">
        <v>39</v>
      </c>
      <c r="B7" s="117">
        <v>1150</v>
      </c>
      <c r="C7" s="71">
        <v>334057</v>
      </c>
      <c r="D7" s="71" t="s">
        <v>53</v>
      </c>
      <c r="E7" s="71">
        <v>2655</v>
      </c>
      <c r="F7" s="72" t="s">
        <v>57</v>
      </c>
      <c r="G7" s="73" t="s">
        <v>615</v>
      </c>
      <c r="H7" s="73"/>
      <c r="I7" s="74">
        <v>224</v>
      </c>
      <c r="J7" s="75" t="s">
        <v>169</v>
      </c>
      <c r="K7" s="70" t="s">
        <v>114</v>
      </c>
      <c r="L7" s="70" t="s">
        <v>41</v>
      </c>
      <c r="M7" s="76" t="s">
        <v>40</v>
      </c>
      <c r="N7" s="70"/>
      <c r="O7" s="70"/>
      <c r="P7" s="70"/>
      <c r="Q7" s="71">
        <v>2655</v>
      </c>
      <c r="R7" s="73" t="s">
        <v>615</v>
      </c>
      <c r="S7" s="71">
        <v>334057</v>
      </c>
      <c r="T7" s="71" t="s">
        <v>53</v>
      </c>
      <c r="U7" s="72" t="s">
        <v>57</v>
      </c>
      <c r="V7" s="73" t="s">
        <v>615</v>
      </c>
      <c r="W7" s="77">
        <v>224</v>
      </c>
      <c r="X7" s="70" t="s">
        <v>168</v>
      </c>
      <c r="Y7" s="76" t="s">
        <v>40</v>
      </c>
      <c r="Z7" s="72">
        <v>2</v>
      </c>
      <c r="AA7" s="78" t="s">
        <v>115</v>
      </c>
      <c r="AB7" s="71">
        <v>32000</v>
      </c>
      <c r="AC7" s="78" t="s">
        <v>38</v>
      </c>
      <c r="AD7" s="70"/>
      <c r="AE7" s="70"/>
      <c r="AF7" s="70"/>
      <c r="AG7" s="79">
        <f t="shared" si="2"/>
        <v>1433.6000000000001</v>
      </c>
      <c r="AH7" s="79">
        <f t="shared" si="1"/>
        <v>190.27141814320791</v>
      </c>
      <c r="AI7" s="70" t="s">
        <v>427</v>
      </c>
      <c r="AJ7" s="70" t="s">
        <v>391</v>
      </c>
      <c r="AK7" s="70"/>
    </row>
    <row r="8" spans="1:37" s="80" customFormat="1" ht="15.6" customHeight="1" x14ac:dyDescent="0.3">
      <c r="A8" s="70" t="s">
        <v>39</v>
      </c>
      <c r="B8" s="117">
        <v>1151</v>
      </c>
      <c r="C8" s="71">
        <v>334057</v>
      </c>
      <c r="D8" s="71" t="s">
        <v>53</v>
      </c>
      <c r="E8" s="71">
        <v>2200</v>
      </c>
      <c r="F8" s="72" t="s">
        <v>58</v>
      </c>
      <c r="G8" s="73" t="s">
        <v>606</v>
      </c>
      <c r="H8" s="73"/>
      <c r="I8" s="74">
        <v>2331</v>
      </c>
      <c r="J8" s="75" t="s">
        <v>169</v>
      </c>
      <c r="K8" s="70" t="s">
        <v>114</v>
      </c>
      <c r="L8" s="70" t="s">
        <v>41</v>
      </c>
      <c r="M8" s="76" t="s">
        <v>40</v>
      </c>
      <c r="N8" s="70"/>
      <c r="O8" s="70"/>
      <c r="P8" s="70"/>
      <c r="Q8" s="71">
        <v>2200</v>
      </c>
      <c r="R8" s="73" t="s">
        <v>606</v>
      </c>
      <c r="S8" s="71">
        <v>334057</v>
      </c>
      <c r="T8" s="71" t="s">
        <v>53</v>
      </c>
      <c r="U8" s="72" t="s">
        <v>58</v>
      </c>
      <c r="V8" s="73" t="s">
        <v>606</v>
      </c>
      <c r="W8" s="77">
        <v>2331</v>
      </c>
      <c r="X8" s="70" t="s">
        <v>168</v>
      </c>
      <c r="Y8" s="76" t="s">
        <v>40</v>
      </c>
      <c r="Z8" s="72">
        <v>2</v>
      </c>
      <c r="AA8" s="78" t="s">
        <v>115</v>
      </c>
      <c r="AB8" s="71">
        <v>32000</v>
      </c>
      <c r="AC8" s="78" t="s">
        <v>38</v>
      </c>
      <c r="AD8" s="70"/>
      <c r="AE8" s="70"/>
      <c r="AF8" s="70"/>
      <c r="AG8" s="79">
        <f t="shared" si="2"/>
        <v>14918.400000000001</v>
      </c>
      <c r="AH8" s="79">
        <f t="shared" si="1"/>
        <v>1980.0119450527575</v>
      </c>
      <c r="AI8" s="70" t="s">
        <v>428</v>
      </c>
      <c r="AJ8" s="70" t="s">
        <v>391</v>
      </c>
      <c r="AK8" s="70"/>
    </row>
    <row r="9" spans="1:37" s="80" customFormat="1" ht="15" customHeight="1" x14ac:dyDescent="0.3">
      <c r="A9" s="70" t="s">
        <v>39</v>
      </c>
      <c r="B9" s="117">
        <v>1152</v>
      </c>
      <c r="C9" s="71">
        <v>334057</v>
      </c>
      <c r="D9" s="71" t="s">
        <v>53</v>
      </c>
      <c r="E9" s="71">
        <v>2200</v>
      </c>
      <c r="F9" s="72">
        <v>27</v>
      </c>
      <c r="G9" s="73" t="s">
        <v>606</v>
      </c>
      <c r="H9" s="73"/>
      <c r="I9" s="81">
        <v>3616</v>
      </c>
      <c r="J9" s="78" t="s">
        <v>59</v>
      </c>
      <c r="K9" s="70" t="s">
        <v>114</v>
      </c>
      <c r="L9" s="70" t="s">
        <v>41</v>
      </c>
      <c r="M9" s="76" t="s">
        <v>40</v>
      </c>
      <c r="N9" s="70"/>
      <c r="O9" s="70"/>
      <c r="P9" s="70"/>
      <c r="Q9" s="71">
        <v>2200</v>
      </c>
      <c r="R9" s="73" t="s">
        <v>606</v>
      </c>
      <c r="S9" s="71">
        <v>334057</v>
      </c>
      <c r="T9" s="71" t="s">
        <v>53</v>
      </c>
      <c r="U9" s="72">
        <v>27</v>
      </c>
      <c r="V9" s="73" t="s">
        <v>606</v>
      </c>
      <c r="W9" s="77">
        <v>3616</v>
      </c>
      <c r="X9" s="70" t="s">
        <v>168</v>
      </c>
      <c r="Y9" s="76" t="s">
        <v>40</v>
      </c>
      <c r="Z9" s="72">
        <v>23</v>
      </c>
      <c r="AA9" s="78" t="s">
        <v>115</v>
      </c>
      <c r="AB9" s="71">
        <v>32000</v>
      </c>
      <c r="AC9" s="78" t="s">
        <v>116</v>
      </c>
      <c r="AD9" s="70"/>
      <c r="AE9" s="70"/>
      <c r="AF9" s="70"/>
      <c r="AG9" s="79">
        <f t="shared" si="2"/>
        <v>23142.400000000001</v>
      </c>
      <c r="AH9" s="79">
        <f t="shared" si="1"/>
        <v>3071.5243214546422</v>
      </c>
      <c r="AI9" s="70" t="s">
        <v>429</v>
      </c>
      <c r="AJ9" s="70" t="s">
        <v>391</v>
      </c>
      <c r="AK9" s="70"/>
    </row>
    <row r="10" spans="1:37" s="80" customFormat="1" ht="13.2" customHeight="1" x14ac:dyDescent="0.3">
      <c r="A10" s="70" t="s">
        <v>39</v>
      </c>
      <c r="B10" s="117">
        <v>1153</v>
      </c>
      <c r="C10" s="71">
        <v>334057</v>
      </c>
      <c r="D10" s="71" t="s">
        <v>53</v>
      </c>
      <c r="E10" s="71">
        <v>2655</v>
      </c>
      <c r="F10" s="72" t="s">
        <v>60</v>
      </c>
      <c r="G10" s="73" t="s">
        <v>615</v>
      </c>
      <c r="H10" s="73"/>
      <c r="I10" s="74">
        <v>153</v>
      </c>
      <c r="J10" s="75" t="s">
        <v>169</v>
      </c>
      <c r="K10" s="70" t="s">
        <v>114</v>
      </c>
      <c r="L10" s="70" t="s">
        <v>41</v>
      </c>
      <c r="M10" s="76" t="s">
        <v>40</v>
      </c>
      <c r="N10" s="70"/>
      <c r="O10" s="70"/>
      <c r="P10" s="70"/>
      <c r="Q10" s="71">
        <v>2655</v>
      </c>
      <c r="R10" s="73" t="s">
        <v>615</v>
      </c>
      <c r="S10" s="71">
        <v>334057</v>
      </c>
      <c r="T10" s="71" t="s">
        <v>53</v>
      </c>
      <c r="U10" s="72" t="s">
        <v>60</v>
      </c>
      <c r="V10" s="73" t="s">
        <v>615</v>
      </c>
      <c r="W10" s="77">
        <v>153</v>
      </c>
      <c r="X10" s="70" t="s">
        <v>168</v>
      </c>
      <c r="Y10" s="76" t="s">
        <v>40</v>
      </c>
      <c r="Z10" s="72">
        <v>2</v>
      </c>
      <c r="AA10" s="78" t="s">
        <v>115</v>
      </c>
      <c r="AB10" s="71">
        <v>32000</v>
      </c>
      <c r="AC10" s="78" t="s">
        <v>38</v>
      </c>
      <c r="AD10" s="70"/>
      <c r="AE10" s="70"/>
      <c r="AF10" s="70"/>
      <c r="AG10" s="79">
        <f t="shared" si="2"/>
        <v>979.2</v>
      </c>
      <c r="AH10" s="79">
        <f t="shared" si="1"/>
        <v>129.96217399960182</v>
      </c>
      <c r="AI10" s="70" t="s">
        <v>430</v>
      </c>
      <c r="AJ10" s="70" t="s">
        <v>391</v>
      </c>
      <c r="AK10" s="70"/>
    </row>
    <row r="11" spans="1:37" s="80" customFormat="1" ht="15.6" customHeight="1" x14ac:dyDescent="0.3">
      <c r="A11" s="70" t="s">
        <v>39</v>
      </c>
      <c r="B11" s="117">
        <v>1154</v>
      </c>
      <c r="C11" s="71">
        <v>334057</v>
      </c>
      <c r="D11" s="71" t="s">
        <v>53</v>
      </c>
      <c r="E11" s="71">
        <v>2200</v>
      </c>
      <c r="F11" s="72" t="s">
        <v>61</v>
      </c>
      <c r="G11" s="73" t="s">
        <v>606</v>
      </c>
      <c r="H11" s="73"/>
      <c r="I11" s="74">
        <v>40</v>
      </c>
      <c r="J11" s="75" t="s">
        <v>169</v>
      </c>
      <c r="K11" s="70" t="s">
        <v>114</v>
      </c>
      <c r="L11" s="70" t="s">
        <v>41</v>
      </c>
      <c r="M11" s="76" t="s">
        <v>40</v>
      </c>
      <c r="N11" s="70"/>
      <c r="O11" s="70"/>
      <c r="P11" s="70"/>
      <c r="Q11" s="71">
        <v>2200</v>
      </c>
      <c r="R11" s="73" t="s">
        <v>606</v>
      </c>
      <c r="S11" s="71">
        <v>334057</v>
      </c>
      <c r="T11" s="71" t="s">
        <v>53</v>
      </c>
      <c r="U11" s="72" t="s">
        <v>61</v>
      </c>
      <c r="V11" s="73" t="s">
        <v>606</v>
      </c>
      <c r="W11" s="77">
        <v>40</v>
      </c>
      <c r="X11" s="70" t="s">
        <v>168</v>
      </c>
      <c r="Y11" s="76" t="s">
        <v>40</v>
      </c>
      <c r="Z11" s="72">
        <v>2</v>
      </c>
      <c r="AA11" s="78" t="s">
        <v>115</v>
      </c>
      <c r="AB11" s="71">
        <v>32000</v>
      </c>
      <c r="AC11" s="78" t="s">
        <v>38</v>
      </c>
      <c r="AD11" s="70"/>
      <c r="AE11" s="70"/>
      <c r="AF11" s="70"/>
      <c r="AG11" s="79">
        <f t="shared" si="2"/>
        <v>256</v>
      </c>
      <c r="AH11" s="79">
        <f t="shared" si="1"/>
        <v>33.97703895414427</v>
      </c>
      <c r="AI11" s="70" t="s">
        <v>431</v>
      </c>
      <c r="AJ11" s="70" t="s">
        <v>391</v>
      </c>
      <c r="AK11" s="70"/>
    </row>
    <row r="12" spans="1:37" s="80" customFormat="1" ht="15" customHeight="1" x14ac:dyDescent="0.3">
      <c r="A12" s="70" t="s">
        <v>39</v>
      </c>
      <c r="B12" s="117">
        <v>1155</v>
      </c>
      <c r="C12" s="71">
        <v>334057</v>
      </c>
      <c r="D12" s="71" t="s">
        <v>53</v>
      </c>
      <c r="E12" s="71">
        <v>2655</v>
      </c>
      <c r="F12" s="72" t="s">
        <v>62</v>
      </c>
      <c r="G12" s="73" t="s">
        <v>615</v>
      </c>
      <c r="H12" s="73"/>
      <c r="I12" s="74">
        <v>80</v>
      </c>
      <c r="J12" s="75" t="s">
        <v>169</v>
      </c>
      <c r="K12" s="70" t="s">
        <v>114</v>
      </c>
      <c r="L12" s="70" t="s">
        <v>41</v>
      </c>
      <c r="M12" s="76" t="s">
        <v>40</v>
      </c>
      <c r="N12" s="70"/>
      <c r="O12" s="70"/>
      <c r="P12" s="70"/>
      <c r="Q12" s="71">
        <v>2655</v>
      </c>
      <c r="R12" s="73" t="s">
        <v>615</v>
      </c>
      <c r="S12" s="71">
        <v>334057</v>
      </c>
      <c r="T12" s="71" t="s">
        <v>53</v>
      </c>
      <c r="U12" s="72" t="s">
        <v>62</v>
      </c>
      <c r="V12" s="73" t="s">
        <v>615</v>
      </c>
      <c r="W12" s="77">
        <v>80</v>
      </c>
      <c r="X12" s="70" t="s">
        <v>168</v>
      </c>
      <c r="Y12" s="76" t="s">
        <v>40</v>
      </c>
      <c r="Z12" s="72">
        <v>2</v>
      </c>
      <c r="AA12" s="78" t="s">
        <v>115</v>
      </c>
      <c r="AB12" s="71">
        <v>32000</v>
      </c>
      <c r="AC12" s="78" t="s">
        <v>38</v>
      </c>
      <c r="AD12" s="70"/>
      <c r="AE12" s="70"/>
      <c r="AF12" s="70"/>
      <c r="AG12" s="79">
        <f t="shared" si="2"/>
        <v>512</v>
      </c>
      <c r="AH12" s="79">
        <f t="shared" si="1"/>
        <v>67.954077908288539</v>
      </c>
      <c r="AI12" s="70" t="s">
        <v>432</v>
      </c>
      <c r="AJ12" s="70" t="s">
        <v>391</v>
      </c>
      <c r="AK12" s="70"/>
    </row>
    <row r="13" spans="1:37" s="80" customFormat="1" ht="16.2" customHeight="1" x14ac:dyDescent="0.3">
      <c r="A13" s="70" t="s">
        <v>39</v>
      </c>
      <c r="B13" s="117">
        <v>1156</v>
      </c>
      <c r="C13" s="71">
        <v>334057</v>
      </c>
      <c r="D13" s="71" t="s">
        <v>53</v>
      </c>
      <c r="E13" s="71">
        <v>2200</v>
      </c>
      <c r="F13" s="72" t="s">
        <v>63</v>
      </c>
      <c r="G13" s="73" t="s">
        <v>606</v>
      </c>
      <c r="H13" s="73"/>
      <c r="I13" s="74">
        <v>187</v>
      </c>
      <c r="J13" s="75" t="s">
        <v>169</v>
      </c>
      <c r="K13" s="70" t="s">
        <v>114</v>
      </c>
      <c r="L13" s="70" t="s">
        <v>41</v>
      </c>
      <c r="M13" s="76" t="s">
        <v>40</v>
      </c>
      <c r="N13" s="70"/>
      <c r="O13" s="70"/>
      <c r="P13" s="70"/>
      <c r="Q13" s="71">
        <v>2200</v>
      </c>
      <c r="R13" s="73" t="s">
        <v>606</v>
      </c>
      <c r="S13" s="71">
        <v>334057</v>
      </c>
      <c r="T13" s="71" t="s">
        <v>53</v>
      </c>
      <c r="U13" s="72" t="s">
        <v>63</v>
      </c>
      <c r="V13" s="73" t="s">
        <v>606</v>
      </c>
      <c r="W13" s="77">
        <v>187</v>
      </c>
      <c r="X13" s="70" t="s">
        <v>168</v>
      </c>
      <c r="Y13" s="76" t="s">
        <v>40</v>
      </c>
      <c r="Z13" s="72">
        <v>2</v>
      </c>
      <c r="AA13" s="78" t="s">
        <v>115</v>
      </c>
      <c r="AB13" s="71">
        <v>32000</v>
      </c>
      <c r="AC13" s="78" t="s">
        <v>38</v>
      </c>
      <c r="AD13" s="70"/>
      <c r="AE13" s="70"/>
      <c r="AF13" s="70"/>
      <c r="AG13" s="79">
        <f t="shared" si="2"/>
        <v>1196.8</v>
      </c>
      <c r="AH13" s="79">
        <f t="shared" si="1"/>
        <v>158.84265711062446</v>
      </c>
      <c r="AI13" s="70" t="s">
        <v>433</v>
      </c>
      <c r="AJ13" s="70" t="s">
        <v>391</v>
      </c>
      <c r="AK13" s="70"/>
    </row>
    <row r="14" spans="1:37" s="80" customFormat="1" ht="16.8" customHeight="1" x14ac:dyDescent="0.3">
      <c r="A14" s="70" t="s">
        <v>39</v>
      </c>
      <c r="B14" s="117">
        <v>1157</v>
      </c>
      <c r="C14" s="71">
        <v>334057</v>
      </c>
      <c r="D14" s="71" t="s">
        <v>53</v>
      </c>
      <c r="E14" s="71">
        <v>2655</v>
      </c>
      <c r="F14" s="72" t="s">
        <v>64</v>
      </c>
      <c r="G14" s="73" t="s">
        <v>615</v>
      </c>
      <c r="H14" s="73"/>
      <c r="I14" s="74">
        <v>348</v>
      </c>
      <c r="J14" s="75" t="s">
        <v>169</v>
      </c>
      <c r="K14" s="70" t="s">
        <v>114</v>
      </c>
      <c r="L14" s="70" t="s">
        <v>41</v>
      </c>
      <c r="M14" s="76" t="s">
        <v>40</v>
      </c>
      <c r="N14" s="70"/>
      <c r="O14" s="70"/>
      <c r="P14" s="70"/>
      <c r="Q14" s="71">
        <v>2655</v>
      </c>
      <c r="R14" s="73" t="s">
        <v>615</v>
      </c>
      <c r="S14" s="71">
        <v>334057</v>
      </c>
      <c r="T14" s="71" t="s">
        <v>53</v>
      </c>
      <c r="U14" s="72" t="s">
        <v>64</v>
      </c>
      <c r="V14" s="73" t="s">
        <v>615</v>
      </c>
      <c r="W14" s="77">
        <v>348</v>
      </c>
      <c r="X14" s="70" t="s">
        <v>168</v>
      </c>
      <c r="Y14" s="76" t="s">
        <v>40</v>
      </c>
      <c r="Z14" s="72">
        <v>23</v>
      </c>
      <c r="AA14" s="78" t="s">
        <v>115</v>
      </c>
      <c r="AB14" s="71">
        <v>32000</v>
      </c>
      <c r="AC14" s="78" t="s">
        <v>38</v>
      </c>
      <c r="AD14" s="70"/>
      <c r="AE14" s="70"/>
      <c r="AF14" s="70"/>
      <c r="AG14" s="79">
        <f t="shared" si="2"/>
        <v>2227.2000000000003</v>
      </c>
      <c r="AH14" s="79">
        <f t="shared" si="1"/>
        <v>295.60023890105515</v>
      </c>
      <c r="AI14" s="70" t="s">
        <v>434</v>
      </c>
      <c r="AJ14" s="70" t="s">
        <v>391</v>
      </c>
      <c r="AK14" s="70"/>
    </row>
    <row r="15" spans="1:37" s="80" customFormat="1" ht="15" customHeight="1" x14ac:dyDescent="0.3">
      <c r="A15" s="70" t="s">
        <v>39</v>
      </c>
      <c r="B15" s="117">
        <v>1158</v>
      </c>
      <c r="C15" s="71">
        <v>334057</v>
      </c>
      <c r="D15" s="71" t="s">
        <v>53</v>
      </c>
      <c r="E15" s="71">
        <v>2200</v>
      </c>
      <c r="F15" s="72" t="s">
        <v>65</v>
      </c>
      <c r="G15" s="73" t="s">
        <v>606</v>
      </c>
      <c r="H15" s="73"/>
      <c r="I15" s="74">
        <v>2880</v>
      </c>
      <c r="J15" s="75" t="s">
        <v>169</v>
      </c>
      <c r="K15" s="70" t="s">
        <v>114</v>
      </c>
      <c r="L15" s="70" t="s">
        <v>41</v>
      </c>
      <c r="M15" s="76" t="s">
        <v>40</v>
      </c>
      <c r="N15" s="70"/>
      <c r="O15" s="70"/>
      <c r="P15" s="70"/>
      <c r="Q15" s="71">
        <v>2200</v>
      </c>
      <c r="R15" s="73" t="s">
        <v>606</v>
      </c>
      <c r="S15" s="71">
        <v>334057</v>
      </c>
      <c r="T15" s="71" t="s">
        <v>53</v>
      </c>
      <c r="U15" s="72" t="s">
        <v>65</v>
      </c>
      <c r="V15" s="73" t="s">
        <v>606</v>
      </c>
      <c r="W15" s="77">
        <v>2880</v>
      </c>
      <c r="X15" s="70" t="s">
        <v>168</v>
      </c>
      <c r="Y15" s="76" t="s">
        <v>40</v>
      </c>
      <c r="Z15" s="72">
        <v>23</v>
      </c>
      <c r="AA15" s="78" t="s">
        <v>115</v>
      </c>
      <c r="AB15" s="71">
        <v>32000</v>
      </c>
      <c r="AC15" s="78" t="s">
        <v>38</v>
      </c>
      <c r="AD15" s="70"/>
      <c r="AE15" s="70"/>
      <c r="AF15" s="70"/>
      <c r="AG15" s="79">
        <f t="shared" si="2"/>
        <v>18432</v>
      </c>
      <c r="AH15" s="79">
        <f t="shared" si="1"/>
        <v>2446.3468046983871</v>
      </c>
      <c r="AI15" s="70" t="s">
        <v>435</v>
      </c>
      <c r="AJ15" s="70" t="s">
        <v>391</v>
      </c>
      <c r="AK15" s="70"/>
    </row>
    <row r="16" spans="1:37" s="80" customFormat="1" ht="15" customHeight="1" x14ac:dyDescent="0.3">
      <c r="A16" s="70" t="s">
        <v>39</v>
      </c>
      <c r="B16" s="117">
        <v>1159</v>
      </c>
      <c r="C16" s="71">
        <v>334057</v>
      </c>
      <c r="D16" s="71" t="s">
        <v>53</v>
      </c>
      <c r="E16" s="71">
        <v>2200</v>
      </c>
      <c r="F16" s="72" t="s">
        <v>66</v>
      </c>
      <c r="G16" s="73" t="s">
        <v>606</v>
      </c>
      <c r="H16" s="73"/>
      <c r="I16" s="74">
        <v>573</v>
      </c>
      <c r="J16" s="75" t="s">
        <v>169</v>
      </c>
      <c r="K16" s="70" t="s">
        <v>114</v>
      </c>
      <c r="L16" s="70" t="s">
        <v>41</v>
      </c>
      <c r="M16" s="76" t="s">
        <v>40</v>
      </c>
      <c r="N16" s="70"/>
      <c r="O16" s="70"/>
      <c r="P16" s="70"/>
      <c r="Q16" s="71">
        <v>2200</v>
      </c>
      <c r="R16" s="73" t="s">
        <v>606</v>
      </c>
      <c r="S16" s="71">
        <v>334057</v>
      </c>
      <c r="T16" s="71" t="s">
        <v>53</v>
      </c>
      <c r="U16" s="72" t="s">
        <v>66</v>
      </c>
      <c r="V16" s="73" t="s">
        <v>606</v>
      </c>
      <c r="W16" s="77">
        <v>573</v>
      </c>
      <c r="X16" s="70" t="s">
        <v>168</v>
      </c>
      <c r="Y16" s="76" t="s">
        <v>40</v>
      </c>
      <c r="Z16" s="72">
        <v>23</v>
      </c>
      <c r="AA16" s="78" t="s">
        <v>115</v>
      </c>
      <c r="AB16" s="71">
        <v>32000</v>
      </c>
      <c r="AC16" s="78" t="s">
        <v>38</v>
      </c>
      <c r="AD16" s="70"/>
      <c r="AE16" s="70"/>
      <c r="AF16" s="70"/>
      <c r="AG16" s="79">
        <f t="shared" si="2"/>
        <v>3667.2000000000003</v>
      </c>
      <c r="AH16" s="79">
        <f t="shared" si="1"/>
        <v>486.72108301811664</v>
      </c>
      <c r="AI16" s="70" t="s">
        <v>436</v>
      </c>
      <c r="AJ16" s="70" t="s">
        <v>391</v>
      </c>
      <c r="AK16" s="70"/>
    </row>
    <row r="17" spans="1:37" s="80" customFormat="1" ht="15" customHeight="1" x14ac:dyDescent="0.3">
      <c r="A17" s="70" t="s">
        <v>39</v>
      </c>
      <c r="B17" s="117">
        <v>1160</v>
      </c>
      <c r="C17" s="71">
        <v>334057</v>
      </c>
      <c r="D17" s="71" t="s">
        <v>53</v>
      </c>
      <c r="E17" s="71">
        <v>2600</v>
      </c>
      <c r="F17" s="72" t="s">
        <v>117</v>
      </c>
      <c r="G17" s="73" t="s">
        <v>616</v>
      </c>
      <c r="H17" s="73"/>
      <c r="I17" s="74">
        <v>1325</v>
      </c>
      <c r="J17" s="75" t="s">
        <v>169</v>
      </c>
      <c r="K17" s="70" t="s">
        <v>114</v>
      </c>
      <c r="L17" s="70" t="s">
        <v>41</v>
      </c>
      <c r="M17" s="76" t="s">
        <v>40</v>
      </c>
      <c r="N17" s="70" t="s">
        <v>617</v>
      </c>
      <c r="O17" s="73" t="s">
        <v>616</v>
      </c>
      <c r="P17" s="70"/>
      <c r="Q17" s="71">
        <v>2600</v>
      </c>
      <c r="R17" s="73" t="s">
        <v>616</v>
      </c>
      <c r="S17" s="71">
        <v>334057</v>
      </c>
      <c r="T17" s="71" t="s">
        <v>53</v>
      </c>
      <c r="U17" s="72" t="s">
        <v>117</v>
      </c>
      <c r="V17" s="73" t="s">
        <v>616</v>
      </c>
      <c r="W17" s="77">
        <v>1325</v>
      </c>
      <c r="X17" s="70" t="s">
        <v>168</v>
      </c>
      <c r="Y17" s="76" t="s">
        <v>40</v>
      </c>
      <c r="Z17" s="72">
        <v>23</v>
      </c>
      <c r="AA17" s="78" t="s">
        <v>115</v>
      </c>
      <c r="AB17" s="71">
        <v>32000</v>
      </c>
      <c r="AC17" s="78" t="s">
        <v>38</v>
      </c>
      <c r="AD17" s="70"/>
      <c r="AE17" s="70"/>
      <c r="AF17" s="70"/>
      <c r="AG17" s="79">
        <f t="shared" si="2"/>
        <v>8480</v>
      </c>
      <c r="AH17" s="79">
        <f t="shared" si="1"/>
        <v>1125.4894153560288</v>
      </c>
      <c r="AI17" s="70" t="s">
        <v>437</v>
      </c>
      <c r="AJ17" s="70" t="s">
        <v>391</v>
      </c>
      <c r="AK17" s="70"/>
    </row>
    <row r="18" spans="1:37" s="80" customFormat="1" ht="15" customHeight="1" x14ac:dyDescent="0.3">
      <c r="A18" s="70" t="s">
        <v>39</v>
      </c>
      <c r="B18" s="117">
        <v>1161</v>
      </c>
      <c r="C18" s="71">
        <v>334057</v>
      </c>
      <c r="D18" s="71" t="s">
        <v>53</v>
      </c>
      <c r="E18" s="71">
        <v>2655</v>
      </c>
      <c r="F18" s="72" t="s">
        <v>67</v>
      </c>
      <c r="G18" s="73" t="s">
        <v>615</v>
      </c>
      <c r="H18" s="73"/>
      <c r="I18" s="74">
        <v>222</v>
      </c>
      <c r="J18" s="75" t="s">
        <v>169</v>
      </c>
      <c r="K18" s="70" t="s">
        <v>114</v>
      </c>
      <c r="L18" s="70" t="s">
        <v>41</v>
      </c>
      <c r="M18" s="76" t="s">
        <v>40</v>
      </c>
      <c r="N18" s="70"/>
      <c r="O18" s="70"/>
      <c r="P18" s="70"/>
      <c r="Q18" s="71">
        <v>2655</v>
      </c>
      <c r="R18" s="73" t="s">
        <v>615</v>
      </c>
      <c r="S18" s="71">
        <v>334057</v>
      </c>
      <c r="T18" s="71" t="s">
        <v>53</v>
      </c>
      <c r="U18" s="72" t="s">
        <v>67</v>
      </c>
      <c r="V18" s="73" t="s">
        <v>615</v>
      </c>
      <c r="W18" s="77">
        <v>222</v>
      </c>
      <c r="X18" s="70" t="s">
        <v>168</v>
      </c>
      <c r="Y18" s="76" t="s">
        <v>40</v>
      </c>
      <c r="Z18" s="72">
        <v>23</v>
      </c>
      <c r="AA18" s="78" t="s">
        <v>115</v>
      </c>
      <c r="AB18" s="71">
        <v>32000</v>
      </c>
      <c r="AC18" s="78" t="s">
        <v>38</v>
      </c>
      <c r="AD18" s="70"/>
      <c r="AE18" s="70"/>
      <c r="AF18" s="70"/>
      <c r="AG18" s="79">
        <f t="shared" si="0"/>
        <v>1420.8000000000002</v>
      </c>
      <c r="AH18" s="79">
        <f t="shared" si="1"/>
        <v>188.57256619550071</v>
      </c>
      <c r="AI18" s="70" t="s">
        <v>438</v>
      </c>
      <c r="AJ18" s="70" t="s">
        <v>391</v>
      </c>
      <c r="AK18" s="70"/>
    </row>
    <row r="19" spans="1:37" s="80" customFormat="1" ht="15" customHeight="1" x14ac:dyDescent="0.3">
      <c r="A19" s="70" t="s">
        <v>39</v>
      </c>
      <c r="B19" s="117">
        <v>1162</v>
      </c>
      <c r="C19" s="71">
        <v>334057</v>
      </c>
      <c r="D19" s="71" t="s">
        <v>53</v>
      </c>
      <c r="E19" s="71">
        <v>2655</v>
      </c>
      <c r="F19" s="72" t="s">
        <v>68</v>
      </c>
      <c r="G19" s="73" t="s">
        <v>615</v>
      </c>
      <c r="H19" s="73"/>
      <c r="I19" s="74">
        <v>94</v>
      </c>
      <c r="J19" s="75" t="s">
        <v>169</v>
      </c>
      <c r="K19" s="70" t="s">
        <v>114</v>
      </c>
      <c r="L19" s="70" t="s">
        <v>41</v>
      </c>
      <c r="M19" s="76" t="s">
        <v>40</v>
      </c>
      <c r="N19" s="70"/>
      <c r="O19" s="70"/>
      <c r="P19" s="70"/>
      <c r="Q19" s="71">
        <v>2655</v>
      </c>
      <c r="R19" s="73" t="s">
        <v>615</v>
      </c>
      <c r="S19" s="71">
        <v>334057</v>
      </c>
      <c r="T19" s="71" t="s">
        <v>53</v>
      </c>
      <c r="U19" s="72" t="s">
        <v>68</v>
      </c>
      <c r="V19" s="73" t="s">
        <v>615</v>
      </c>
      <c r="W19" s="77">
        <v>94</v>
      </c>
      <c r="X19" s="70" t="s">
        <v>168</v>
      </c>
      <c r="Y19" s="76" t="s">
        <v>40</v>
      </c>
      <c r="Z19" s="72">
        <v>23</v>
      </c>
      <c r="AA19" s="78" t="s">
        <v>115</v>
      </c>
      <c r="AB19" s="71">
        <v>32000</v>
      </c>
      <c r="AC19" s="78" t="s">
        <v>38</v>
      </c>
      <c r="AD19" s="70"/>
      <c r="AE19" s="70"/>
      <c r="AF19" s="70"/>
      <c r="AG19" s="79">
        <f t="shared" si="0"/>
        <v>601.6</v>
      </c>
      <c r="AH19" s="79">
        <f t="shared" si="1"/>
        <v>79.846041542239035</v>
      </c>
      <c r="AI19" s="70" t="s">
        <v>439</v>
      </c>
      <c r="AJ19" s="70" t="s">
        <v>391</v>
      </c>
      <c r="AK19" s="70"/>
    </row>
    <row r="20" spans="1:37" s="80" customFormat="1" ht="15" customHeight="1" x14ac:dyDescent="0.3">
      <c r="A20" s="70" t="s">
        <v>39</v>
      </c>
      <c r="B20" s="117">
        <v>1163</v>
      </c>
      <c r="C20" s="71">
        <v>334057</v>
      </c>
      <c r="D20" s="71" t="s">
        <v>53</v>
      </c>
      <c r="E20" s="71">
        <v>2655</v>
      </c>
      <c r="F20" s="72" t="s">
        <v>69</v>
      </c>
      <c r="G20" s="73" t="s">
        <v>615</v>
      </c>
      <c r="H20" s="73"/>
      <c r="I20" s="74">
        <v>90</v>
      </c>
      <c r="J20" s="75" t="s">
        <v>169</v>
      </c>
      <c r="K20" s="70" t="s">
        <v>114</v>
      </c>
      <c r="L20" s="70" t="s">
        <v>41</v>
      </c>
      <c r="M20" s="76" t="s">
        <v>40</v>
      </c>
      <c r="N20" s="70"/>
      <c r="O20" s="70"/>
      <c r="P20" s="70"/>
      <c r="Q20" s="71">
        <v>2655</v>
      </c>
      <c r="R20" s="73" t="s">
        <v>615</v>
      </c>
      <c r="S20" s="71">
        <v>334057</v>
      </c>
      <c r="T20" s="71" t="s">
        <v>53</v>
      </c>
      <c r="U20" s="72" t="s">
        <v>69</v>
      </c>
      <c r="V20" s="73" t="s">
        <v>615</v>
      </c>
      <c r="W20" s="77">
        <v>90</v>
      </c>
      <c r="X20" s="70" t="s">
        <v>168</v>
      </c>
      <c r="Y20" s="76" t="s">
        <v>40</v>
      </c>
      <c r="Z20" s="72">
        <v>23</v>
      </c>
      <c r="AA20" s="78" t="s">
        <v>115</v>
      </c>
      <c r="AB20" s="71">
        <v>32000</v>
      </c>
      <c r="AC20" s="78" t="s">
        <v>38</v>
      </c>
      <c r="AD20" s="70"/>
      <c r="AE20" s="70"/>
      <c r="AF20" s="70"/>
      <c r="AG20" s="79">
        <f t="shared" si="0"/>
        <v>576</v>
      </c>
      <c r="AH20" s="79">
        <f t="shared" si="1"/>
        <v>76.448337646824598</v>
      </c>
      <c r="AI20" s="70" t="s">
        <v>440</v>
      </c>
      <c r="AJ20" s="70" t="s">
        <v>391</v>
      </c>
      <c r="AK20" s="70"/>
    </row>
    <row r="21" spans="1:37" s="80" customFormat="1" ht="16.8" customHeight="1" x14ac:dyDescent="0.3">
      <c r="A21" s="70" t="s">
        <v>39</v>
      </c>
      <c r="B21" s="117">
        <v>1164</v>
      </c>
      <c r="C21" s="71">
        <v>334057</v>
      </c>
      <c r="D21" s="71" t="s">
        <v>53</v>
      </c>
      <c r="E21" s="71">
        <v>2655</v>
      </c>
      <c r="F21" s="72" t="s">
        <v>70</v>
      </c>
      <c r="G21" s="73" t="s">
        <v>615</v>
      </c>
      <c r="H21" s="73"/>
      <c r="I21" s="74">
        <v>2726</v>
      </c>
      <c r="J21" s="75" t="s">
        <v>169</v>
      </c>
      <c r="K21" s="70" t="s">
        <v>114</v>
      </c>
      <c r="L21" s="70" t="s">
        <v>41</v>
      </c>
      <c r="M21" s="76" t="s">
        <v>40</v>
      </c>
      <c r="N21" s="70"/>
      <c r="O21" s="70"/>
      <c r="P21" s="70"/>
      <c r="Q21" s="71">
        <v>2655</v>
      </c>
      <c r="R21" s="73" t="s">
        <v>615</v>
      </c>
      <c r="S21" s="71">
        <v>334057</v>
      </c>
      <c r="T21" s="71" t="s">
        <v>53</v>
      </c>
      <c r="U21" s="72" t="s">
        <v>70</v>
      </c>
      <c r="V21" s="73" t="s">
        <v>615</v>
      </c>
      <c r="W21" s="77">
        <v>2726</v>
      </c>
      <c r="X21" s="70" t="s">
        <v>168</v>
      </c>
      <c r="Y21" s="76" t="s">
        <v>40</v>
      </c>
      <c r="Z21" s="72">
        <v>23</v>
      </c>
      <c r="AA21" s="78" t="s">
        <v>115</v>
      </c>
      <c r="AB21" s="71">
        <v>32000</v>
      </c>
      <c r="AC21" s="78" t="s">
        <v>38</v>
      </c>
      <c r="AD21" s="70"/>
      <c r="AE21" s="70"/>
      <c r="AF21" s="70"/>
      <c r="AG21" s="79">
        <f t="shared" si="0"/>
        <v>17446.400000000001</v>
      </c>
      <c r="AH21" s="79">
        <f t="shared" si="1"/>
        <v>2315.5352047249321</v>
      </c>
      <c r="AI21" s="70" t="s">
        <v>441</v>
      </c>
      <c r="AJ21" s="70" t="s">
        <v>391</v>
      </c>
      <c r="AK21" s="70"/>
    </row>
    <row r="22" spans="1:37" s="80" customFormat="1" ht="15.6" customHeight="1" x14ac:dyDescent="0.3">
      <c r="A22" s="70" t="s">
        <v>39</v>
      </c>
      <c r="B22" s="117">
        <v>1165</v>
      </c>
      <c r="C22" s="71">
        <v>334057</v>
      </c>
      <c r="D22" s="71" t="s">
        <v>53</v>
      </c>
      <c r="E22" s="71">
        <v>2655</v>
      </c>
      <c r="F22" s="72" t="s">
        <v>71</v>
      </c>
      <c r="G22" s="73" t="s">
        <v>615</v>
      </c>
      <c r="H22" s="73"/>
      <c r="I22" s="74">
        <v>661</v>
      </c>
      <c r="J22" s="75" t="s">
        <v>169</v>
      </c>
      <c r="K22" s="70" t="s">
        <v>114</v>
      </c>
      <c r="L22" s="70" t="s">
        <v>41</v>
      </c>
      <c r="M22" s="76" t="s">
        <v>40</v>
      </c>
      <c r="N22" s="70"/>
      <c r="O22" s="70"/>
      <c r="P22" s="70"/>
      <c r="Q22" s="71">
        <v>2655</v>
      </c>
      <c r="R22" s="73" t="s">
        <v>615</v>
      </c>
      <c r="S22" s="71">
        <v>334057</v>
      </c>
      <c r="T22" s="71" t="s">
        <v>53</v>
      </c>
      <c r="U22" s="72" t="s">
        <v>71</v>
      </c>
      <c r="V22" s="73" t="s">
        <v>615</v>
      </c>
      <c r="W22" s="77">
        <v>661</v>
      </c>
      <c r="X22" s="70" t="s">
        <v>168</v>
      </c>
      <c r="Y22" s="76" t="s">
        <v>40</v>
      </c>
      <c r="Z22" s="72">
        <v>23</v>
      </c>
      <c r="AA22" s="78" t="s">
        <v>115</v>
      </c>
      <c r="AB22" s="71">
        <v>32000</v>
      </c>
      <c r="AC22" s="78" t="s">
        <v>38</v>
      </c>
      <c r="AD22" s="70"/>
      <c r="AE22" s="70"/>
      <c r="AF22" s="70"/>
      <c r="AG22" s="79">
        <f t="shared" si="0"/>
        <v>4230.4000000000005</v>
      </c>
      <c r="AH22" s="79">
        <f t="shared" si="1"/>
        <v>561.47056871723407</v>
      </c>
      <c r="AI22" s="70" t="s">
        <v>442</v>
      </c>
      <c r="AJ22" s="70" t="s">
        <v>391</v>
      </c>
      <c r="AK22" s="70"/>
    </row>
    <row r="23" spans="1:37" s="80" customFormat="1" ht="16.8" customHeight="1" x14ac:dyDescent="0.3">
      <c r="A23" s="70" t="s">
        <v>39</v>
      </c>
      <c r="B23" s="117">
        <v>1166</v>
      </c>
      <c r="C23" s="71">
        <v>334057</v>
      </c>
      <c r="D23" s="71" t="s">
        <v>53</v>
      </c>
      <c r="E23" s="71">
        <v>2200</v>
      </c>
      <c r="F23" s="72" t="s">
        <v>72</v>
      </c>
      <c r="G23" s="73" t="s">
        <v>606</v>
      </c>
      <c r="H23" s="73"/>
      <c r="I23" s="74">
        <v>2687</v>
      </c>
      <c r="J23" s="75" t="s">
        <v>169</v>
      </c>
      <c r="K23" s="70" t="s">
        <v>114</v>
      </c>
      <c r="L23" s="70" t="s">
        <v>41</v>
      </c>
      <c r="M23" s="76" t="s">
        <v>40</v>
      </c>
      <c r="N23" s="70"/>
      <c r="O23" s="70"/>
      <c r="P23" s="70"/>
      <c r="Q23" s="71">
        <v>2200</v>
      </c>
      <c r="R23" s="73" t="s">
        <v>606</v>
      </c>
      <c r="S23" s="71">
        <v>334057</v>
      </c>
      <c r="T23" s="71" t="s">
        <v>53</v>
      </c>
      <c r="U23" s="72" t="s">
        <v>72</v>
      </c>
      <c r="V23" s="73" t="s">
        <v>606</v>
      </c>
      <c r="W23" s="77">
        <v>2687</v>
      </c>
      <c r="X23" s="70" t="s">
        <v>168</v>
      </c>
      <c r="Y23" s="76" t="s">
        <v>40</v>
      </c>
      <c r="Z23" s="72">
        <v>23</v>
      </c>
      <c r="AA23" s="78" t="s">
        <v>115</v>
      </c>
      <c r="AB23" s="71">
        <v>32000</v>
      </c>
      <c r="AC23" s="78" t="s">
        <v>38</v>
      </c>
      <c r="AD23" s="70"/>
      <c r="AE23" s="70"/>
      <c r="AF23" s="70"/>
      <c r="AG23" s="79">
        <f t="shared" si="0"/>
        <v>17196.8</v>
      </c>
      <c r="AH23" s="79">
        <f t="shared" si="1"/>
        <v>2282.4075917446412</v>
      </c>
      <c r="AI23" s="70" t="s">
        <v>443</v>
      </c>
      <c r="AJ23" s="70" t="s">
        <v>391</v>
      </c>
      <c r="AK23" s="70"/>
    </row>
    <row r="24" spans="1:37" s="80" customFormat="1" ht="16.8" customHeight="1" x14ac:dyDescent="0.3">
      <c r="A24" s="70" t="s">
        <v>39</v>
      </c>
      <c r="B24" s="117">
        <v>1167</v>
      </c>
      <c r="C24" s="71">
        <v>334057</v>
      </c>
      <c r="D24" s="71" t="s">
        <v>53</v>
      </c>
      <c r="E24" s="71">
        <v>2200</v>
      </c>
      <c r="F24" s="72">
        <v>50</v>
      </c>
      <c r="G24" s="73" t="s">
        <v>606</v>
      </c>
      <c r="H24" s="73"/>
      <c r="I24" s="81">
        <v>1227</v>
      </c>
      <c r="J24" s="78" t="s">
        <v>59</v>
      </c>
      <c r="K24" s="70" t="s">
        <v>114</v>
      </c>
      <c r="L24" s="70" t="s">
        <v>41</v>
      </c>
      <c r="M24" s="76" t="s">
        <v>40</v>
      </c>
      <c r="N24" s="70"/>
      <c r="O24" s="70"/>
      <c r="P24" s="70"/>
      <c r="Q24" s="71">
        <v>2200</v>
      </c>
      <c r="R24" s="73" t="s">
        <v>606</v>
      </c>
      <c r="S24" s="71">
        <v>334057</v>
      </c>
      <c r="T24" s="71" t="s">
        <v>53</v>
      </c>
      <c r="U24" s="72">
        <v>50</v>
      </c>
      <c r="V24" s="73" t="s">
        <v>606</v>
      </c>
      <c r="W24" s="77">
        <v>1227</v>
      </c>
      <c r="X24" s="70" t="s">
        <v>168</v>
      </c>
      <c r="Y24" s="76" t="s">
        <v>40</v>
      </c>
      <c r="Z24" s="72">
        <v>2</v>
      </c>
      <c r="AA24" s="78" t="s">
        <v>115</v>
      </c>
      <c r="AB24" s="71">
        <v>32000</v>
      </c>
      <c r="AC24" s="78" t="s">
        <v>116</v>
      </c>
      <c r="AD24" s="70"/>
      <c r="AE24" s="70"/>
      <c r="AF24" s="70"/>
      <c r="AG24" s="79">
        <f t="shared" si="0"/>
        <v>7852.8</v>
      </c>
      <c r="AH24" s="79">
        <f t="shared" si="1"/>
        <v>1042.2456699183754</v>
      </c>
      <c r="AI24" s="70" t="s">
        <v>444</v>
      </c>
      <c r="AJ24" s="70" t="s">
        <v>391</v>
      </c>
      <c r="AK24" s="70"/>
    </row>
    <row r="25" spans="1:37" s="80" customFormat="1" ht="14.4" customHeight="1" x14ac:dyDescent="0.3">
      <c r="A25" s="70" t="s">
        <v>39</v>
      </c>
      <c r="B25" s="117">
        <v>1168</v>
      </c>
      <c r="C25" s="71">
        <v>334057</v>
      </c>
      <c r="D25" s="71" t="s">
        <v>53</v>
      </c>
      <c r="E25" s="71">
        <v>2134</v>
      </c>
      <c r="F25" s="72">
        <v>69</v>
      </c>
      <c r="G25" s="73" t="s">
        <v>618</v>
      </c>
      <c r="H25" s="73"/>
      <c r="I25" s="81">
        <v>5254</v>
      </c>
      <c r="J25" s="78" t="s">
        <v>73</v>
      </c>
      <c r="K25" s="70" t="s">
        <v>170</v>
      </c>
      <c r="L25" s="70" t="s">
        <v>41</v>
      </c>
      <c r="M25" s="76" t="s">
        <v>40</v>
      </c>
      <c r="N25" s="70" t="s">
        <v>619</v>
      </c>
      <c r="O25" s="70" t="s">
        <v>618</v>
      </c>
      <c r="P25" s="70"/>
      <c r="Q25" s="71">
        <v>2134</v>
      </c>
      <c r="R25" s="70" t="s">
        <v>618</v>
      </c>
      <c r="S25" s="71">
        <v>334057</v>
      </c>
      <c r="T25" s="71" t="s">
        <v>53</v>
      </c>
      <c r="U25" s="72">
        <v>69</v>
      </c>
      <c r="V25" s="70" t="s">
        <v>618</v>
      </c>
      <c r="W25" s="77">
        <v>5254</v>
      </c>
      <c r="X25" s="70" t="s">
        <v>168</v>
      </c>
      <c r="Y25" s="76" t="s">
        <v>40</v>
      </c>
      <c r="Z25" s="72">
        <v>34</v>
      </c>
      <c r="AA25" s="78" t="s">
        <v>118</v>
      </c>
      <c r="AB25" s="71">
        <v>32000</v>
      </c>
      <c r="AC25" s="78" t="s">
        <v>116</v>
      </c>
      <c r="AD25" s="70"/>
      <c r="AE25" s="70"/>
      <c r="AF25" s="70"/>
      <c r="AG25" s="79">
        <f>I25*5.27</f>
        <v>27688.579999999998</v>
      </c>
      <c r="AH25" s="79">
        <f t="shared" si="1"/>
        <v>3674.9060986130462</v>
      </c>
      <c r="AI25" s="70" t="s">
        <v>445</v>
      </c>
      <c r="AJ25" s="70" t="s">
        <v>391</v>
      </c>
      <c r="AK25" s="70"/>
    </row>
    <row r="26" spans="1:37" s="80" customFormat="1" ht="15" customHeight="1" x14ac:dyDescent="0.3">
      <c r="A26" s="70" t="s">
        <v>39</v>
      </c>
      <c r="B26" s="117">
        <v>1169</v>
      </c>
      <c r="C26" s="71">
        <v>334057</v>
      </c>
      <c r="D26" s="71" t="s">
        <v>53</v>
      </c>
      <c r="E26" s="71">
        <v>2200</v>
      </c>
      <c r="F26" s="72">
        <v>80</v>
      </c>
      <c r="G26" s="73" t="s">
        <v>606</v>
      </c>
      <c r="H26" s="73"/>
      <c r="I26" s="81">
        <v>1421</v>
      </c>
      <c r="J26" s="78" t="s">
        <v>73</v>
      </c>
      <c r="K26" s="70" t="s">
        <v>114</v>
      </c>
      <c r="L26" s="70" t="s">
        <v>41</v>
      </c>
      <c r="M26" s="76" t="s">
        <v>40</v>
      </c>
      <c r="N26" s="70"/>
      <c r="O26" s="70"/>
      <c r="P26" s="70"/>
      <c r="Q26" s="71">
        <v>2200</v>
      </c>
      <c r="R26" s="73" t="s">
        <v>606</v>
      </c>
      <c r="S26" s="71">
        <v>334057</v>
      </c>
      <c r="T26" s="71" t="s">
        <v>53</v>
      </c>
      <c r="U26" s="72">
        <v>80</v>
      </c>
      <c r="V26" s="73" t="s">
        <v>606</v>
      </c>
      <c r="W26" s="77">
        <v>1421</v>
      </c>
      <c r="X26" s="70" t="s">
        <v>168</v>
      </c>
      <c r="Y26" s="76" t="s">
        <v>40</v>
      </c>
      <c r="Z26" s="72">
        <v>3</v>
      </c>
      <c r="AA26" s="78" t="s">
        <v>118</v>
      </c>
      <c r="AB26" s="71">
        <v>32000</v>
      </c>
      <c r="AC26" s="78" t="s">
        <v>116</v>
      </c>
      <c r="AD26" s="70"/>
      <c r="AE26" s="70"/>
      <c r="AF26" s="70"/>
      <c r="AG26" s="79">
        <f t="shared" si="0"/>
        <v>9094.4</v>
      </c>
      <c r="AH26" s="79">
        <f t="shared" si="1"/>
        <v>1207.0343088459751</v>
      </c>
      <c r="AI26" s="70" t="s">
        <v>446</v>
      </c>
      <c r="AJ26" s="70" t="s">
        <v>391</v>
      </c>
      <c r="AK26" s="70"/>
    </row>
    <row r="27" spans="1:37" s="80" customFormat="1" ht="16.8" customHeight="1" x14ac:dyDescent="0.3">
      <c r="A27" s="70" t="s">
        <v>39</v>
      </c>
      <c r="B27" s="117">
        <v>1170</v>
      </c>
      <c r="C27" s="71">
        <v>334057</v>
      </c>
      <c r="D27" s="71" t="s">
        <v>53</v>
      </c>
      <c r="E27" s="71">
        <v>2200</v>
      </c>
      <c r="F27" s="72">
        <v>94</v>
      </c>
      <c r="G27" s="73" t="s">
        <v>606</v>
      </c>
      <c r="H27" s="73"/>
      <c r="I27" s="81">
        <v>1480</v>
      </c>
      <c r="J27" s="78" t="s">
        <v>73</v>
      </c>
      <c r="K27" s="70" t="s">
        <v>114</v>
      </c>
      <c r="L27" s="70" t="s">
        <v>41</v>
      </c>
      <c r="M27" s="76" t="s">
        <v>40</v>
      </c>
      <c r="N27" s="70"/>
      <c r="O27" s="70"/>
      <c r="P27" s="70"/>
      <c r="Q27" s="71">
        <v>2200</v>
      </c>
      <c r="R27" s="70" t="s">
        <v>395</v>
      </c>
      <c r="S27" s="71">
        <v>334057</v>
      </c>
      <c r="T27" s="71" t="s">
        <v>53</v>
      </c>
      <c r="U27" s="72">
        <v>94</v>
      </c>
      <c r="V27" s="73" t="s">
        <v>606</v>
      </c>
      <c r="W27" s="77">
        <v>1480</v>
      </c>
      <c r="X27" s="70" t="s">
        <v>168</v>
      </c>
      <c r="Y27" s="76" t="s">
        <v>40</v>
      </c>
      <c r="Z27" s="72">
        <v>3</v>
      </c>
      <c r="AA27" s="78" t="s">
        <v>118</v>
      </c>
      <c r="AB27" s="71">
        <v>32000</v>
      </c>
      <c r="AC27" s="78" t="s">
        <v>116</v>
      </c>
      <c r="AD27" s="70"/>
      <c r="AE27" s="70"/>
      <c r="AF27" s="70"/>
      <c r="AG27" s="79">
        <f t="shared" si="0"/>
        <v>9472</v>
      </c>
      <c r="AH27" s="79">
        <f t="shared" si="1"/>
        <v>1257.1504413033379</v>
      </c>
      <c r="AI27" s="70" t="s">
        <v>447</v>
      </c>
      <c r="AJ27" s="70" t="s">
        <v>391</v>
      </c>
      <c r="AK27" s="70"/>
    </row>
    <row r="28" spans="1:37" s="80" customFormat="1" ht="18.600000000000001" customHeight="1" x14ac:dyDescent="0.3">
      <c r="A28" s="70" t="s">
        <v>39</v>
      </c>
      <c r="B28" s="117">
        <v>1171</v>
      </c>
      <c r="C28" s="71">
        <v>334057</v>
      </c>
      <c r="D28" s="71" t="s">
        <v>53</v>
      </c>
      <c r="E28" s="71">
        <v>2135</v>
      </c>
      <c r="F28" s="72">
        <v>115</v>
      </c>
      <c r="G28" s="73" t="s">
        <v>620</v>
      </c>
      <c r="H28" s="73"/>
      <c r="I28" s="81">
        <v>272</v>
      </c>
      <c r="J28" s="78" t="s">
        <v>171</v>
      </c>
      <c r="K28" s="70" t="s">
        <v>170</v>
      </c>
      <c r="L28" s="70" t="s">
        <v>41</v>
      </c>
      <c r="M28" s="76" t="s">
        <v>40</v>
      </c>
      <c r="N28" s="70" t="s">
        <v>621</v>
      </c>
      <c r="O28" s="70" t="s">
        <v>620</v>
      </c>
      <c r="P28" s="70"/>
      <c r="Q28" s="71">
        <v>2135</v>
      </c>
      <c r="R28" s="70" t="s">
        <v>395</v>
      </c>
      <c r="S28" s="71">
        <v>334057</v>
      </c>
      <c r="T28" s="71" t="s">
        <v>53</v>
      </c>
      <c r="U28" s="72">
        <v>115</v>
      </c>
      <c r="V28" s="70" t="s">
        <v>620</v>
      </c>
      <c r="W28" s="77">
        <v>272</v>
      </c>
      <c r="X28" s="70" t="s">
        <v>168</v>
      </c>
      <c r="Y28" s="76" t="s">
        <v>40</v>
      </c>
      <c r="Z28" s="72">
        <v>4</v>
      </c>
      <c r="AA28" s="78" t="s">
        <v>119</v>
      </c>
      <c r="AB28" s="71">
        <v>32000</v>
      </c>
      <c r="AC28" s="78" t="s">
        <v>116</v>
      </c>
      <c r="AD28" s="70"/>
      <c r="AE28" s="70"/>
      <c r="AF28" s="70"/>
      <c r="AG28" s="79">
        <f t="shared" si="0"/>
        <v>1740.8000000000002</v>
      </c>
      <c r="AH28" s="79">
        <f t="shared" si="1"/>
        <v>231.04386488818105</v>
      </c>
      <c r="AI28" s="70" t="s">
        <v>448</v>
      </c>
      <c r="AJ28" s="70" t="s">
        <v>391</v>
      </c>
      <c r="AK28" s="70"/>
    </row>
    <row r="29" spans="1:37" s="80" customFormat="1" ht="15.6" customHeight="1" x14ac:dyDescent="0.3">
      <c r="A29" s="70" t="s">
        <v>39</v>
      </c>
      <c r="B29" s="117">
        <v>1172</v>
      </c>
      <c r="C29" s="71">
        <v>334057</v>
      </c>
      <c r="D29" s="71" t="s">
        <v>53</v>
      </c>
      <c r="E29" s="71">
        <v>2200</v>
      </c>
      <c r="F29" s="72">
        <v>134</v>
      </c>
      <c r="G29" s="73" t="s">
        <v>606</v>
      </c>
      <c r="H29" s="73"/>
      <c r="I29" s="81">
        <v>1512</v>
      </c>
      <c r="J29" s="78" t="s">
        <v>73</v>
      </c>
      <c r="K29" s="70" t="s">
        <v>114</v>
      </c>
      <c r="L29" s="70" t="s">
        <v>41</v>
      </c>
      <c r="M29" s="76" t="s">
        <v>40</v>
      </c>
      <c r="N29" s="70"/>
      <c r="O29" s="70"/>
      <c r="P29" s="70"/>
      <c r="Q29" s="71">
        <v>2200</v>
      </c>
      <c r="R29" s="70" t="s">
        <v>395</v>
      </c>
      <c r="S29" s="71">
        <v>334057</v>
      </c>
      <c r="T29" s="71" t="s">
        <v>53</v>
      </c>
      <c r="U29" s="72">
        <v>134</v>
      </c>
      <c r="V29" s="73" t="s">
        <v>606</v>
      </c>
      <c r="W29" s="77">
        <v>1512</v>
      </c>
      <c r="X29" s="70" t="s">
        <v>168</v>
      </c>
      <c r="Y29" s="76" t="s">
        <v>40</v>
      </c>
      <c r="Z29" s="72">
        <v>23</v>
      </c>
      <c r="AA29" s="78" t="s">
        <v>118</v>
      </c>
      <c r="AB29" s="71">
        <v>32000</v>
      </c>
      <c r="AC29" s="78" t="s">
        <v>116</v>
      </c>
      <c r="AD29" s="70"/>
      <c r="AE29" s="70"/>
      <c r="AF29" s="70"/>
      <c r="AG29" s="79">
        <f t="shared" si="0"/>
        <v>9676.8000000000011</v>
      </c>
      <c r="AH29" s="79">
        <f t="shared" si="1"/>
        <v>1284.3320724666535</v>
      </c>
      <c r="AI29" s="70" t="s">
        <v>449</v>
      </c>
      <c r="AJ29" s="70" t="s">
        <v>391</v>
      </c>
      <c r="AK29" s="70"/>
    </row>
    <row r="30" spans="1:37" s="80" customFormat="1" ht="16.8" customHeight="1" x14ac:dyDescent="0.3">
      <c r="A30" s="70" t="s">
        <v>39</v>
      </c>
      <c r="B30" s="117">
        <v>1173</v>
      </c>
      <c r="C30" s="71">
        <v>334057</v>
      </c>
      <c r="D30" s="71" t="s">
        <v>53</v>
      </c>
      <c r="E30" s="71">
        <v>2136</v>
      </c>
      <c r="F30" s="72">
        <v>135</v>
      </c>
      <c r="G30" s="73" t="s">
        <v>622</v>
      </c>
      <c r="H30" s="73"/>
      <c r="I30" s="81">
        <v>4421</v>
      </c>
      <c r="J30" s="78" t="s">
        <v>74</v>
      </c>
      <c r="K30" s="70" t="s">
        <v>114</v>
      </c>
      <c r="L30" s="70" t="s">
        <v>41</v>
      </c>
      <c r="M30" s="76" t="s">
        <v>40</v>
      </c>
      <c r="N30" s="70" t="s">
        <v>623</v>
      </c>
      <c r="O30" s="70" t="s">
        <v>622</v>
      </c>
      <c r="P30" s="70"/>
      <c r="Q30" s="71">
        <v>2136</v>
      </c>
      <c r="R30" s="70" t="s">
        <v>622</v>
      </c>
      <c r="S30" s="71">
        <v>334057</v>
      </c>
      <c r="T30" s="71" t="s">
        <v>53</v>
      </c>
      <c r="U30" s="72">
        <v>135</v>
      </c>
      <c r="V30" s="70" t="s">
        <v>399</v>
      </c>
      <c r="W30" s="77">
        <v>4421</v>
      </c>
      <c r="X30" s="70" t="s">
        <v>168</v>
      </c>
      <c r="Y30" s="76" t="s">
        <v>40</v>
      </c>
      <c r="Z30" s="72">
        <v>25</v>
      </c>
      <c r="AA30" s="78" t="s">
        <v>120</v>
      </c>
      <c r="AB30" s="71">
        <v>32000</v>
      </c>
      <c r="AC30" s="78" t="s">
        <v>116</v>
      </c>
      <c r="AD30" s="70"/>
      <c r="AE30" s="70"/>
      <c r="AF30" s="70"/>
      <c r="AG30" s="79">
        <f t="shared" si="0"/>
        <v>28294.400000000001</v>
      </c>
      <c r="AH30" s="79">
        <f t="shared" si="1"/>
        <v>3755.3122304067956</v>
      </c>
      <c r="AI30" s="70" t="s">
        <v>450</v>
      </c>
      <c r="AJ30" s="70" t="s">
        <v>391</v>
      </c>
      <c r="AK30" s="70"/>
    </row>
    <row r="31" spans="1:37" s="80" customFormat="1" ht="17.399999999999999" customHeight="1" x14ac:dyDescent="0.3">
      <c r="A31" s="70" t="s">
        <v>39</v>
      </c>
      <c r="B31" s="117">
        <v>1174</v>
      </c>
      <c r="C31" s="71">
        <v>334057</v>
      </c>
      <c r="D31" s="71" t="s">
        <v>53</v>
      </c>
      <c r="E31" s="71">
        <v>2200</v>
      </c>
      <c r="F31" s="72">
        <v>136</v>
      </c>
      <c r="G31" s="73" t="s">
        <v>606</v>
      </c>
      <c r="H31" s="73"/>
      <c r="I31" s="81">
        <v>1406</v>
      </c>
      <c r="J31" s="78" t="s">
        <v>74</v>
      </c>
      <c r="K31" s="70" t="s">
        <v>114</v>
      </c>
      <c r="L31" s="70" t="s">
        <v>41</v>
      </c>
      <c r="M31" s="76" t="s">
        <v>40</v>
      </c>
      <c r="N31" s="70"/>
      <c r="O31" s="70"/>
      <c r="P31" s="70"/>
      <c r="Q31" s="71">
        <v>2200</v>
      </c>
      <c r="R31" s="73" t="s">
        <v>606</v>
      </c>
      <c r="S31" s="71">
        <v>334057</v>
      </c>
      <c r="T31" s="71" t="s">
        <v>53</v>
      </c>
      <c r="U31" s="72">
        <v>136</v>
      </c>
      <c r="V31" s="73" t="s">
        <v>606</v>
      </c>
      <c r="W31" s="77">
        <v>1406</v>
      </c>
      <c r="X31" s="70" t="s">
        <v>168</v>
      </c>
      <c r="Y31" s="76" t="s">
        <v>40</v>
      </c>
      <c r="Z31" s="72">
        <v>2</v>
      </c>
      <c r="AA31" s="78" t="s">
        <v>120</v>
      </c>
      <c r="AB31" s="71">
        <v>32000</v>
      </c>
      <c r="AC31" s="78" t="s">
        <v>116</v>
      </c>
      <c r="AD31" s="70"/>
      <c r="AE31" s="70"/>
      <c r="AF31" s="70"/>
      <c r="AG31" s="79">
        <f t="shared" si="0"/>
        <v>8998.4</v>
      </c>
      <c r="AH31" s="79">
        <f t="shared" si="1"/>
        <v>1194.292919238171</v>
      </c>
      <c r="AI31" s="70" t="s">
        <v>451</v>
      </c>
      <c r="AJ31" s="70" t="s">
        <v>391</v>
      </c>
      <c r="AK31" s="70"/>
    </row>
    <row r="32" spans="1:37" s="80" customFormat="1" ht="18.600000000000001" customHeight="1" x14ac:dyDescent="0.3">
      <c r="A32" s="70" t="s">
        <v>39</v>
      </c>
      <c r="B32" s="117">
        <v>1175</v>
      </c>
      <c r="C32" s="71">
        <v>334057</v>
      </c>
      <c r="D32" s="71" t="s">
        <v>53</v>
      </c>
      <c r="E32" s="71">
        <v>2200</v>
      </c>
      <c r="F32" s="72">
        <v>145</v>
      </c>
      <c r="G32" s="73" t="s">
        <v>606</v>
      </c>
      <c r="H32" s="73"/>
      <c r="I32" s="81">
        <v>2078</v>
      </c>
      <c r="J32" s="78" t="s">
        <v>74</v>
      </c>
      <c r="K32" s="70" t="s">
        <v>114</v>
      </c>
      <c r="L32" s="70" t="s">
        <v>41</v>
      </c>
      <c r="M32" s="76" t="s">
        <v>40</v>
      </c>
      <c r="N32" s="70"/>
      <c r="O32" s="70"/>
      <c r="P32" s="70"/>
      <c r="Q32" s="71">
        <v>2200</v>
      </c>
      <c r="R32" s="73" t="s">
        <v>606</v>
      </c>
      <c r="S32" s="71">
        <v>334057</v>
      </c>
      <c r="T32" s="71" t="s">
        <v>53</v>
      </c>
      <c r="U32" s="72">
        <v>145</v>
      </c>
      <c r="V32" s="73" t="s">
        <v>606</v>
      </c>
      <c r="W32" s="77">
        <v>2078</v>
      </c>
      <c r="X32" s="70" t="s">
        <v>168</v>
      </c>
      <c r="Y32" s="76" t="s">
        <v>40</v>
      </c>
      <c r="Z32" s="72">
        <v>5</v>
      </c>
      <c r="AA32" s="78" t="s">
        <v>120</v>
      </c>
      <c r="AB32" s="71">
        <v>32000</v>
      </c>
      <c r="AC32" s="78" t="s">
        <v>116</v>
      </c>
      <c r="AD32" s="70"/>
      <c r="AE32" s="70"/>
      <c r="AF32" s="70"/>
      <c r="AG32" s="79">
        <f>I32*6.4</f>
        <v>13299.2</v>
      </c>
      <c r="AH32" s="79">
        <f t="shared" si="1"/>
        <v>1765.1071736677948</v>
      </c>
      <c r="AI32" s="70" t="s">
        <v>452</v>
      </c>
      <c r="AJ32" s="70" t="s">
        <v>391</v>
      </c>
      <c r="AK32" s="70"/>
    </row>
    <row r="33" spans="1:37" s="80" customFormat="1" ht="19.2" customHeight="1" x14ac:dyDescent="0.3">
      <c r="A33" s="70" t="s">
        <v>39</v>
      </c>
      <c r="B33" s="117">
        <v>1176</v>
      </c>
      <c r="C33" s="71">
        <v>334057</v>
      </c>
      <c r="D33" s="71" t="s">
        <v>53</v>
      </c>
      <c r="E33" s="71">
        <v>2200</v>
      </c>
      <c r="F33" s="72">
        <v>156</v>
      </c>
      <c r="G33" s="73" t="s">
        <v>606</v>
      </c>
      <c r="H33" s="73"/>
      <c r="I33" s="81">
        <v>6709</v>
      </c>
      <c r="J33" s="78" t="s">
        <v>75</v>
      </c>
      <c r="K33" s="70" t="s">
        <v>114</v>
      </c>
      <c r="L33" s="70" t="s">
        <v>41</v>
      </c>
      <c r="M33" s="76" t="s">
        <v>40</v>
      </c>
      <c r="N33" s="70"/>
      <c r="O33" s="70"/>
      <c r="P33" s="70"/>
      <c r="Q33" s="71">
        <v>2200</v>
      </c>
      <c r="R33" s="73" t="s">
        <v>606</v>
      </c>
      <c r="S33" s="71">
        <v>334057</v>
      </c>
      <c r="T33" s="71" t="s">
        <v>53</v>
      </c>
      <c r="U33" s="72">
        <v>156</v>
      </c>
      <c r="V33" s="73" t="s">
        <v>606</v>
      </c>
      <c r="W33" s="77">
        <v>6709</v>
      </c>
      <c r="X33" s="70" t="s">
        <v>168</v>
      </c>
      <c r="Y33" s="76" t="s">
        <v>40</v>
      </c>
      <c r="Z33" s="72">
        <v>25</v>
      </c>
      <c r="AA33" s="78" t="s">
        <v>121</v>
      </c>
      <c r="AB33" s="71">
        <v>32000</v>
      </c>
      <c r="AC33" s="78" t="s">
        <v>116</v>
      </c>
      <c r="AD33" s="70"/>
      <c r="AE33" s="70"/>
      <c r="AF33" s="70"/>
      <c r="AG33" s="79">
        <f>I33*5.27</f>
        <v>35356.43</v>
      </c>
      <c r="AH33" s="79">
        <f t="shared" si="1"/>
        <v>4692.6046851151368</v>
      </c>
      <c r="AI33" s="70" t="s">
        <v>453</v>
      </c>
      <c r="AJ33" s="70" t="s">
        <v>391</v>
      </c>
      <c r="AK33" s="70"/>
    </row>
    <row r="34" spans="1:37" s="80" customFormat="1" ht="19.2" customHeight="1" x14ac:dyDescent="0.3">
      <c r="A34" s="70" t="s">
        <v>39</v>
      </c>
      <c r="B34" s="117">
        <v>1177</v>
      </c>
      <c r="C34" s="71">
        <v>334057</v>
      </c>
      <c r="D34" s="71" t="s">
        <v>53</v>
      </c>
      <c r="E34" s="71">
        <v>2200</v>
      </c>
      <c r="F34" s="72">
        <v>157</v>
      </c>
      <c r="G34" s="73" t="s">
        <v>606</v>
      </c>
      <c r="H34" s="73"/>
      <c r="I34" s="81">
        <v>2729</v>
      </c>
      <c r="J34" s="78" t="s">
        <v>74</v>
      </c>
      <c r="K34" s="70" t="s">
        <v>114</v>
      </c>
      <c r="L34" s="70" t="s">
        <v>41</v>
      </c>
      <c r="M34" s="76" t="s">
        <v>40</v>
      </c>
      <c r="N34" s="70"/>
      <c r="O34" s="70"/>
      <c r="P34" s="70"/>
      <c r="Q34" s="71">
        <v>2200</v>
      </c>
      <c r="R34" s="73" t="s">
        <v>606</v>
      </c>
      <c r="S34" s="71">
        <v>334057</v>
      </c>
      <c r="T34" s="71" t="s">
        <v>53</v>
      </c>
      <c r="U34" s="72">
        <v>157</v>
      </c>
      <c r="V34" s="73" t="s">
        <v>606</v>
      </c>
      <c r="W34" s="77">
        <v>2729</v>
      </c>
      <c r="X34" s="70" t="s">
        <v>168</v>
      </c>
      <c r="Y34" s="76" t="s">
        <v>40</v>
      </c>
      <c r="Z34" s="72">
        <v>25</v>
      </c>
      <c r="AA34" s="78" t="s">
        <v>120</v>
      </c>
      <c r="AB34" s="71">
        <v>32000</v>
      </c>
      <c r="AC34" s="78" t="s">
        <v>116</v>
      </c>
      <c r="AD34" s="70"/>
      <c r="AE34" s="70"/>
      <c r="AF34" s="70"/>
      <c r="AG34" s="79">
        <f t="shared" si="0"/>
        <v>17465.600000000002</v>
      </c>
      <c r="AH34" s="79">
        <f t="shared" si="1"/>
        <v>2318.0834826464929</v>
      </c>
      <c r="AI34" s="70" t="s">
        <v>454</v>
      </c>
      <c r="AJ34" s="70" t="s">
        <v>391</v>
      </c>
      <c r="AK34" s="70"/>
    </row>
    <row r="35" spans="1:37" s="80" customFormat="1" ht="15" customHeight="1" x14ac:dyDescent="0.3">
      <c r="A35" s="70" t="s">
        <v>39</v>
      </c>
      <c r="B35" s="117">
        <v>1178</v>
      </c>
      <c r="C35" s="71">
        <v>334057</v>
      </c>
      <c r="D35" s="71" t="s">
        <v>53</v>
      </c>
      <c r="E35" s="71">
        <v>2200</v>
      </c>
      <c r="F35" s="72">
        <v>175</v>
      </c>
      <c r="G35" s="73" t="s">
        <v>606</v>
      </c>
      <c r="H35" s="73"/>
      <c r="I35" s="81">
        <v>1802</v>
      </c>
      <c r="J35" s="78" t="s">
        <v>74</v>
      </c>
      <c r="K35" s="70" t="s">
        <v>114</v>
      </c>
      <c r="L35" s="70" t="s">
        <v>41</v>
      </c>
      <c r="M35" s="76" t="s">
        <v>40</v>
      </c>
      <c r="N35" s="70"/>
      <c r="O35" s="70"/>
      <c r="P35" s="70"/>
      <c r="Q35" s="71">
        <v>2200</v>
      </c>
      <c r="R35" s="73" t="s">
        <v>606</v>
      </c>
      <c r="S35" s="71">
        <v>334057</v>
      </c>
      <c r="T35" s="71" t="s">
        <v>53</v>
      </c>
      <c r="U35" s="72">
        <v>175</v>
      </c>
      <c r="V35" s="73" t="s">
        <v>606</v>
      </c>
      <c r="W35" s="77">
        <v>1802</v>
      </c>
      <c r="X35" s="70" t="s">
        <v>168</v>
      </c>
      <c r="Y35" s="76" t="s">
        <v>40</v>
      </c>
      <c r="Z35" s="72">
        <v>2</v>
      </c>
      <c r="AA35" s="78" t="s">
        <v>120</v>
      </c>
      <c r="AB35" s="71">
        <v>32000</v>
      </c>
      <c r="AC35" s="78" t="s">
        <v>116</v>
      </c>
      <c r="AD35" s="70"/>
      <c r="AE35" s="70"/>
      <c r="AF35" s="70"/>
      <c r="AG35" s="79">
        <f t="shared" si="0"/>
        <v>11532.800000000001</v>
      </c>
      <c r="AH35" s="79">
        <f t="shared" si="1"/>
        <v>1530.6656048841994</v>
      </c>
      <c r="AI35" s="70" t="s">
        <v>455</v>
      </c>
      <c r="AJ35" s="70" t="s">
        <v>391</v>
      </c>
      <c r="AK35" s="70"/>
    </row>
    <row r="36" spans="1:37" s="80" customFormat="1" ht="19.2" customHeight="1" x14ac:dyDescent="0.3">
      <c r="A36" s="70" t="s">
        <v>39</v>
      </c>
      <c r="B36" s="117">
        <v>1179</v>
      </c>
      <c r="C36" s="71">
        <v>334057</v>
      </c>
      <c r="D36" s="71" t="s">
        <v>53</v>
      </c>
      <c r="E36" s="71">
        <v>2200</v>
      </c>
      <c r="F36" s="72">
        <v>176</v>
      </c>
      <c r="G36" s="73" t="s">
        <v>606</v>
      </c>
      <c r="H36" s="73"/>
      <c r="I36" s="81">
        <v>1679</v>
      </c>
      <c r="J36" s="78" t="s">
        <v>76</v>
      </c>
      <c r="K36" s="70" t="s">
        <v>114</v>
      </c>
      <c r="L36" s="70" t="s">
        <v>41</v>
      </c>
      <c r="M36" s="76" t="s">
        <v>40</v>
      </c>
      <c r="N36" s="70"/>
      <c r="O36" s="70"/>
      <c r="P36" s="70"/>
      <c r="Q36" s="71">
        <v>2200</v>
      </c>
      <c r="R36" s="73" t="s">
        <v>606</v>
      </c>
      <c r="S36" s="71">
        <v>334057</v>
      </c>
      <c r="T36" s="71" t="s">
        <v>53</v>
      </c>
      <c r="U36" s="72">
        <v>176</v>
      </c>
      <c r="V36" s="73" t="s">
        <v>606</v>
      </c>
      <c r="W36" s="77">
        <v>1679</v>
      </c>
      <c r="X36" s="70" t="s">
        <v>168</v>
      </c>
      <c r="Y36" s="76" t="s">
        <v>40</v>
      </c>
      <c r="Z36" s="72">
        <v>2</v>
      </c>
      <c r="AA36" s="78" t="s">
        <v>122</v>
      </c>
      <c r="AB36" s="71">
        <v>32000</v>
      </c>
      <c r="AC36" s="78" t="s">
        <v>116</v>
      </c>
      <c r="AD36" s="70"/>
      <c r="AE36" s="70"/>
      <c r="AF36" s="70"/>
      <c r="AG36" s="79">
        <f t="shared" si="0"/>
        <v>10745.6</v>
      </c>
      <c r="AH36" s="79">
        <f t="shared" si="1"/>
        <v>1426.1862101002057</v>
      </c>
      <c r="AI36" s="70" t="s">
        <v>456</v>
      </c>
      <c r="AJ36" s="70" t="s">
        <v>391</v>
      </c>
      <c r="AK36" s="70"/>
    </row>
    <row r="37" spans="1:37" s="80" customFormat="1" ht="15.6" customHeight="1" x14ac:dyDescent="0.3">
      <c r="A37" s="70" t="s">
        <v>39</v>
      </c>
      <c r="B37" s="117">
        <v>1180</v>
      </c>
      <c r="C37" s="71">
        <v>334057</v>
      </c>
      <c r="D37" s="71" t="s">
        <v>53</v>
      </c>
      <c r="E37" s="71">
        <v>2571</v>
      </c>
      <c r="F37" s="72">
        <v>185</v>
      </c>
      <c r="G37" s="73" t="s">
        <v>625</v>
      </c>
      <c r="H37" s="73"/>
      <c r="I37" s="81">
        <v>1594</v>
      </c>
      <c r="J37" s="78" t="s">
        <v>75</v>
      </c>
      <c r="K37" s="70" t="s">
        <v>114</v>
      </c>
      <c r="L37" s="70" t="s">
        <v>41</v>
      </c>
      <c r="M37" s="76" t="s">
        <v>40</v>
      </c>
      <c r="N37" s="70" t="s">
        <v>624</v>
      </c>
      <c r="O37" s="70" t="s">
        <v>625</v>
      </c>
      <c r="P37" s="70"/>
      <c r="Q37" s="71">
        <v>2571</v>
      </c>
      <c r="R37" s="70" t="s">
        <v>625</v>
      </c>
      <c r="S37" s="71">
        <v>334057</v>
      </c>
      <c r="T37" s="71" t="s">
        <v>53</v>
      </c>
      <c r="U37" s="72">
        <v>185</v>
      </c>
      <c r="V37" s="70" t="s">
        <v>625</v>
      </c>
      <c r="W37" s="77">
        <v>1594</v>
      </c>
      <c r="X37" s="70" t="s">
        <v>168</v>
      </c>
      <c r="Y37" s="76" t="s">
        <v>40</v>
      </c>
      <c r="Z37" s="72">
        <v>5</v>
      </c>
      <c r="AA37" s="78" t="s">
        <v>121</v>
      </c>
      <c r="AB37" s="71">
        <v>32000</v>
      </c>
      <c r="AC37" s="78" t="s">
        <v>116</v>
      </c>
      <c r="AD37" s="70"/>
      <c r="AE37" s="70"/>
      <c r="AF37" s="70"/>
      <c r="AG37" s="79">
        <f t="shared" si="0"/>
        <v>10201.6</v>
      </c>
      <c r="AH37" s="79">
        <f t="shared" si="1"/>
        <v>1353.9850023226491</v>
      </c>
      <c r="AI37" s="70" t="s">
        <v>457</v>
      </c>
      <c r="AJ37" s="70" t="s">
        <v>391</v>
      </c>
      <c r="AK37" s="70"/>
    </row>
    <row r="38" spans="1:37" s="9" customFormat="1" ht="15" customHeight="1" x14ac:dyDescent="0.3">
      <c r="A38" s="70" t="s">
        <v>39</v>
      </c>
      <c r="B38" s="117">
        <v>1181</v>
      </c>
      <c r="C38" s="83">
        <v>334057</v>
      </c>
      <c r="D38" s="83" t="s">
        <v>53</v>
      </c>
      <c r="E38" s="71">
        <v>2200</v>
      </c>
      <c r="F38" s="72">
        <v>187</v>
      </c>
      <c r="G38" s="73" t="s">
        <v>606</v>
      </c>
      <c r="H38" s="84"/>
      <c r="I38" s="85">
        <v>483</v>
      </c>
      <c r="J38" s="86" t="s">
        <v>75</v>
      </c>
      <c r="K38" s="82" t="s">
        <v>114</v>
      </c>
      <c r="L38" s="82" t="s">
        <v>41</v>
      </c>
      <c r="M38" s="87" t="s">
        <v>40</v>
      </c>
      <c r="N38" s="82"/>
      <c r="O38" s="82"/>
      <c r="P38" s="82"/>
      <c r="Q38" s="71">
        <v>2200</v>
      </c>
      <c r="R38" s="73" t="s">
        <v>606</v>
      </c>
      <c r="S38" s="83">
        <v>334057</v>
      </c>
      <c r="T38" s="83" t="s">
        <v>53</v>
      </c>
      <c r="U38" s="72">
        <v>187</v>
      </c>
      <c r="V38" s="73" t="s">
        <v>606</v>
      </c>
      <c r="W38" s="88">
        <v>483</v>
      </c>
      <c r="X38" s="82" t="s">
        <v>168</v>
      </c>
      <c r="Y38" s="87" t="s">
        <v>40</v>
      </c>
      <c r="Z38" s="72">
        <v>5</v>
      </c>
      <c r="AA38" s="86" t="s">
        <v>121</v>
      </c>
      <c r="AB38" s="83">
        <v>32000</v>
      </c>
      <c r="AC38" s="86" t="s">
        <v>116</v>
      </c>
      <c r="AD38" s="82"/>
      <c r="AE38" s="82"/>
      <c r="AF38" s="82"/>
      <c r="AG38" s="89">
        <f t="shared" si="0"/>
        <v>3091.2000000000003</v>
      </c>
      <c r="AH38" s="89">
        <f t="shared" si="1"/>
        <v>410.27274537129205</v>
      </c>
      <c r="AI38" s="82" t="s">
        <v>458</v>
      </c>
      <c r="AJ38" s="82" t="s">
        <v>391</v>
      </c>
      <c r="AK38" s="82"/>
    </row>
    <row r="39" spans="1:37" s="9" customFormat="1" ht="15.6" customHeight="1" x14ac:dyDescent="0.3">
      <c r="A39" s="70" t="s">
        <v>39</v>
      </c>
      <c r="B39" s="117">
        <v>1182</v>
      </c>
      <c r="C39" s="83">
        <v>334057</v>
      </c>
      <c r="D39" s="83" t="s">
        <v>53</v>
      </c>
      <c r="E39" s="71">
        <v>2200</v>
      </c>
      <c r="F39" s="72">
        <v>193</v>
      </c>
      <c r="G39" s="73" t="s">
        <v>606</v>
      </c>
      <c r="H39" s="84"/>
      <c r="I39" s="85">
        <v>1158</v>
      </c>
      <c r="J39" s="86" t="s">
        <v>75</v>
      </c>
      <c r="K39" s="82" t="s">
        <v>114</v>
      </c>
      <c r="L39" s="82" t="s">
        <v>41</v>
      </c>
      <c r="M39" s="87" t="s">
        <v>40</v>
      </c>
      <c r="N39" s="82"/>
      <c r="O39" s="82"/>
      <c r="P39" s="82"/>
      <c r="Q39" s="71">
        <v>2200</v>
      </c>
      <c r="R39" s="73" t="s">
        <v>606</v>
      </c>
      <c r="S39" s="83">
        <v>334057</v>
      </c>
      <c r="T39" s="83" t="s">
        <v>53</v>
      </c>
      <c r="U39" s="72">
        <v>193</v>
      </c>
      <c r="V39" s="73" t="s">
        <v>606</v>
      </c>
      <c r="W39" s="88">
        <v>1158</v>
      </c>
      <c r="X39" s="82" t="s">
        <v>168</v>
      </c>
      <c r="Y39" s="87" t="s">
        <v>40</v>
      </c>
      <c r="Z39" s="72">
        <v>5</v>
      </c>
      <c r="AA39" s="86" t="s">
        <v>121</v>
      </c>
      <c r="AB39" s="83">
        <v>32000</v>
      </c>
      <c r="AC39" s="86" t="s">
        <v>116</v>
      </c>
      <c r="AD39" s="82"/>
      <c r="AE39" s="82"/>
      <c r="AF39" s="82"/>
      <c r="AG39" s="89">
        <f t="shared" si="0"/>
        <v>7411.2000000000007</v>
      </c>
      <c r="AH39" s="89">
        <f t="shared" si="1"/>
        <v>983.63527772247664</v>
      </c>
      <c r="AI39" s="82" t="s">
        <v>459</v>
      </c>
      <c r="AJ39" s="82" t="s">
        <v>391</v>
      </c>
      <c r="AK39" s="82"/>
    </row>
    <row r="40" spans="1:37" s="9" customFormat="1" ht="17.399999999999999" customHeight="1" x14ac:dyDescent="0.3">
      <c r="A40" s="70" t="s">
        <v>39</v>
      </c>
      <c r="B40" s="117">
        <v>1183</v>
      </c>
      <c r="C40" s="83">
        <v>334057</v>
      </c>
      <c r="D40" s="83" t="s">
        <v>53</v>
      </c>
      <c r="E40" s="71">
        <v>2200</v>
      </c>
      <c r="F40" s="72">
        <v>216</v>
      </c>
      <c r="G40" s="73" t="s">
        <v>606</v>
      </c>
      <c r="H40" s="84"/>
      <c r="I40" s="85">
        <v>2116</v>
      </c>
      <c r="J40" s="86" t="s">
        <v>75</v>
      </c>
      <c r="K40" s="82" t="s">
        <v>114</v>
      </c>
      <c r="L40" s="82" t="s">
        <v>41</v>
      </c>
      <c r="M40" s="87" t="s">
        <v>40</v>
      </c>
      <c r="N40" s="82"/>
      <c r="O40" s="82"/>
      <c r="P40" s="82"/>
      <c r="Q40" s="71">
        <v>2200</v>
      </c>
      <c r="R40" s="73" t="s">
        <v>606</v>
      </c>
      <c r="S40" s="83">
        <v>334057</v>
      </c>
      <c r="T40" s="83" t="s">
        <v>53</v>
      </c>
      <c r="U40" s="72">
        <v>216</v>
      </c>
      <c r="V40" s="73" t="s">
        <v>606</v>
      </c>
      <c r="W40" s="88">
        <v>2116</v>
      </c>
      <c r="X40" s="82" t="s">
        <v>168</v>
      </c>
      <c r="Y40" s="87" t="s">
        <v>40</v>
      </c>
      <c r="Z40" s="72">
        <v>5</v>
      </c>
      <c r="AA40" s="86" t="s">
        <v>121</v>
      </c>
      <c r="AB40" s="83">
        <v>32000</v>
      </c>
      <c r="AC40" s="86" t="s">
        <v>116</v>
      </c>
      <c r="AD40" s="82"/>
      <c r="AE40" s="82"/>
      <c r="AF40" s="82"/>
      <c r="AG40" s="89">
        <f t="shared" si="0"/>
        <v>13542.400000000001</v>
      </c>
      <c r="AH40" s="89">
        <f t="shared" si="1"/>
        <v>1797.3853606742321</v>
      </c>
      <c r="AI40" s="82" t="s">
        <v>460</v>
      </c>
      <c r="AJ40" s="82" t="s">
        <v>391</v>
      </c>
      <c r="AK40" s="82"/>
    </row>
    <row r="41" spans="1:37" s="9" customFormat="1" ht="16.8" customHeight="1" x14ac:dyDescent="0.3">
      <c r="A41" s="70" t="s">
        <v>39</v>
      </c>
      <c r="B41" s="117">
        <v>1184</v>
      </c>
      <c r="C41" s="83">
        <v>334057</v>
      </c>
      <c r="D41" s="83" t="s">
        <v>53</v>
      </c>
      <c r="E41" s="71">
        <v>2200</v>
      </c>
      <c r="F41" s="72">
        <v>235</v>
      </c>
      <c r="G41" s="73" t="s">
        <v>606</v>
      </c>
      <c r="H41" s="84"/>
      <c r="I41" s="85">
        <v>961</v>
      </c>
      <c r="J41" s="86" t="s">
        <v>77</v>
      </c>
      <c r="K41" s="82" t="s">
        <v>114</v>
      </c>
      <c r="L41" s="82" t="s">
        <v>41</v>
      </c>
      <c r="M41" s="87" t="s">
        <v>40</v>
      </c>
      <c r="N41" s="82"/>
      <c r="O41" s="82"/>
      <c r="P41" s="82"/>
      <c r="Q41" s="71">
        <v>2200</v>
      </c>
      <c r="R41" s="73" t="s">
        <v>606</v>
      </c>
      <c r="S41" s="83">
        <v>334057</v>
      </c>
      <c r="T41" s="83" t="s">
        <v>53</v>
      </c>
      <c r="U41" s="72">
        <v>235</v>
      </c>
      <c r="V41" s="73" t="s">
        <v>606</v>
      </c>
      <c r="W41" s="88">
        <v>961</v>
      </c>
      <c r="X41" s="82" t="s">
        <v>168</v>
      </c>
      <c r="Y41" s="87" t="s">
        <v>40</v>
      </c>
      <c r="Z41" s="72">
        <v>5</v>
      </c>
      <c r="AA41" s="86" t="s">
        <v>123</v>
      </c>
      <c r="AB41" s="83">
        <v>32000</v>
      </c>
      <c r="AC41" s="86" t="s">
        <v>116</v>
      </c>
      <c r="AD41" s="82"/>
      <c r="AE41" s="82"/>
      <c r="AF41" s="82"/>
      <c r="AG41" s="89">
        <f t="shared" si="0"/>
        <v>6150.4000000000005</v>
      </c>
      <c r="AH41" s="89">
        <f t="shared" si="1"/>
        <v>816.29836087331614</v>
      </c>
      <c r="AI41" s="82" t="s">
        <v>461</v>
      </c>
      <c r="AJ41" s="82" t="s">
        <v>391</v>
      </c>
      <c r="AK41" s="82"/>
    </row>
    <row r="42" spans="1:37" s="9" customFormat="1" ht="15.6" customHeight="1" x14ac:dyDescent="0.3">
      <c r="A42" s="70" t="s">
        <v>39</v>
      </c>
      <c r="B42" s="117">
        <v>1185</v>
      </c>
      <c r="C42" s="83">
        <v>334057</v>
      </c>
      <c r="D42" s="83" t="s">
        <v>53</v>
      </c>
      <c r="E42" s="71">
        <v>2200</v>
      </c>
      <c r="F42" s="72">
        <v>254</v>
      </c>
      <c r="G42" s="73" t="s">
        <v>606</v>
      </c>
      <c r="H42" s="84"/>
      <c r="I42" s="85">
        <v>1475</v>
      </c>
      <c r="J42" s="86" t="s">
        <v>78</v>
      </c>
      <c r="K42" s="82" t="s">
        <v>114</v>
      </c>
      <c r="L42" s="82" t="s">
        <v>41</v>
      </c>
      <c r="M42" s="87" t="s">
        <v>40</v>
      </c>
      <c r="N42" s="82"/>
      <c r="O42" s="82"/>
      <c r="P42" s="82"/>
      <c r="Q42" s="71">
        <v>2200</v>
      </c>
      <c r="R42" s="73" t="s">
        <v>606</v>
      </c>
      <c r="S42" s="83">
        <v>334057</v>
      </c>
      <c r="T42" s="83" t="s">
        <v>53</v>
      </c>
      <c r="U42" s="72">
        <v>254</v>
      </c>
      <c r="V42" s="73" t="s">
        <v>606</v>
      </c>
      <c r="W42" s="88">
        <v>1475</v>
      </c>
      <c r="X42" s="82" t="s">
        <v>168</v>
      </c>
      <c r="Y42" s="87" t="s">
        <v>40</v>
      </c>
      <c r="Z42" s="72">
        <v>5</v>
      </c>
      <c r="AA42" s="86" t="s">
        <v>124</v>
      </c>
      <c r="AB42" s="83">
        <v>32000</v>
      </c>
      <c r="AC42" s="86" t="s">
        <v>116</v>
      </c>
      <c r="AD42" s="82"/>
      <c r="AE42" s="82"/>
      <c r="AF42" s="82"/>
      <c r="AG42" s="89">
        <f t="shared" si="0"/>
        <v>9440</v>
      </c>
      <c r="AH42" s="89">
        <f t="shared" si="1"/>
        <v>1252.9033114340698</v>
      </c>
      <c r="AI42" s="82" t="s">
        <v>462</v>
      </c>
      <c r="AJ42" s="82" t="s">
        <v>391</v>
      </c>
      <c r="AK42" s="82"/>
    </row>
    <row r="43" spans="1:37" s="9" customFormat="1" ht="16.8" customHeight="1" x14ac:dyDescent="0.3">
      <c r="A43" s="70" t="s">
        <v>39</v>
      </c>
      <c r="B43" s="117">
        <v>1186</v>
      </c>
      <c r="C43" s="83">
        <v>334057</v>
      </c>
      <c r="D43" s="83" t="s">
        <v>53</v>
      </c>
      <c r="E43" s="71">
        <v>2200</v>
      </c>
      <c r="F43" s="72">
        <v>267</v>
      </c>
      <c r="G43" s="73" t="s">
        <v>606</v>
      </c>
      <c r="H43" s="84"/>
      <c r="I43" s="85">
        <v>4613</v>
      </c>
      <c r="J43" s="86" t="s">
        <v>77</v>
      </c>
      <c r="K43" s="82" t="s">
        <v>114</v>
      </c>
      <c r="L43" s="82" t="s">
        <v>41</v>
      </c>
      <c r="M43" s="87" t="s">
        <v>40</v>
      </c>
      <c r="N43" s="82"/>
      <c r="O43" s="82"/>
      <c r="P43" s="82"/>
      <c r="Q43" s="71">
        <v>2200</v>
      </c>
      <c r="R43" s="73" t="s">
        <v>606</v>
      </c>
      <c r="S43" s="83">
        <v>334057</v>
      </c>
      <c r="T43" s="83" t="s">
        <v>53</v>
      </c>
      <c r="U43" s="72">
        <v>267</v>
      </c>
      <c r="V43" s="73" t="s">
        <v>606</v>
      </c>
      <c r="W43" s="88">
        <v>4613</v>
      </c>
      <c r="X43" s="82" t="s">
        <v>168</v>
      </c>
      <c r="Y43" s="87" t="s">
        <v>40</v>
      </c>
      <c r="Z43" s="72">
        <v>5</v>
      </c>
      <c r="AA43" s="86" t="s">
        <v>123</v>
      </c>
      <c r="AB43" s="83">
        <v>32000</v>
      </c>
      <c r="AC43" s="86" t="s">
        <v>116</v>
      </c>
      <c r="AD43" s="82"/>
      <c r="AE43" s="82"/>
      <c r="AF43" s="82"/>
      <c r="AG43" s="89">
        <f t="shared" si="0"/>
        <v>29523.200000000001</v>
      </c>
      <c r="AH43" s="89">
        <f t="shared" si="1"/>
        <v>3918.4020173866879</v>
      </c>
      <c r="AI43" s="82" t="s">
        <v>463</v>
      </c>
      <c r="AJ43" s="82" t="s">
        <v>391</v>
      </c>
      <c r="AK43" s="82"/>
    </row>
    <row r="44" spans="1:37" s="80" customFormat="1" ht="15.6" customHeight="1" x14ac:dyDescent="0.3">
      <c r="A44" s="70" t="s">
        <v>39</v>
      </c>
      <c r="B44" s="117">
        <v>1187</v>
      </c>
      <c r="C44" s="71">
        <v>334057</v>
      </c>
      <c r="D44" s="71" t="s">
        <v>53</v>
      </c>
      <c r="E44" s="71">
        <v>2200</v>
      </c>
      <c r="F44" s="72">
        <v>274</v>
      </c>
      <c r="G44" s="73" t="s">
        <v>606</v>
      </c>
      <c r="H44" s="73"/>
      <c r="I44" s="81">
        <v>528</v>
      </c>
      <c r="J44" s="78" t="s">
        <v>79</v>
      </c>
      <c r="K44" s="70" t="s">
        <v>114</v>
      </c>
      <c r="L44" s="70" t="s">
        <v>41</v>
      </c>
      <c r="M44" s="76" t="s">
        <v>40</v>
      </c>
      <c r="N44" s="70"/>
      <c r="O44" s="70"/>
      <c r="P44" s="70"/>
      <c r="Q44" s="71">
        <v>2200</v>
      </c>
      <c r="R44" s="73" t="s">
        <v>606</v>
      </c>
      <c r="S44" s="71">
        <v>334057</v>
      </c>
      <c r="T44" s="71" t="s">
        <v>53</v>
      </c>
      <c r="U44" s="72">
        <v>274</v>
      </c>
      <c r="V44" s="73" t="s">
        <v>606</v>
      </c>
      <c r="W44" s="77">
        <v>528</v>
      </c>
      <c r="X44" s="70" t="s">
        <v>168</v>
      </c>
      <c r="Y44" s="76" t="s">
        <v>40</v>
      </c>
      <c r="Z44" s="72">
        <v>25</v>
      </c>
      <c r="AA44" s="78" t="s">
        <v>125</v>
      </c>
      <c r="AB44" s="71">
        <v>32000</v>
      </c>
      <c r="AC44" s="78" t="s">
        <v>116</v>
      </c>
      <c r="AD44" s="70"/>
      <c r="AE44" s="70"/>
      <c r="AF44" s="70"/>
      <c r="AG44" s="79">
        <f t="shared" si="0"/>
        <v>3379.2000000000003</v>
      </c>
      <c r="AH44" s="79">
        <f t="shared" si="1"/>
        <v>448.49691419470435</v>
      </c>
      <c r="AI44" s="70" t="s">
        <v>464</v>
      </c>
      <c r="AJ44" s="70" t="s">
        <v>391</v>
      </c>
      <c r="AK44" s="70"/>
    </row>
    <row r="45" spans="1:37" s="80" customFormat="1" ht="13.2" customHeight="1" x14ac:dyDescent="0.3">
      <c r="A45" s="70" t="s">
        <v>39</v>
      </c>
      <c r="B45" s="117">
        <v>1188</v>
      </c>
      <c r="C45" s="71">
        <v>334057</v>
      </c>
      <c r="D45" s="71" t="s">
        <v>53</v>
      </c>
      <c r="E45" s="71">
        <v>2200</v>
      </c>
      <c r="F45" s="72">
        <v>286</v>
      </c>
      <c r="G45" s="73" t="s">
        <v>606</v>
      </c>
      <c r="H45" s="73"/>
      <c r="I45" s="81">
        <v>240</v>
      </c>
      <c r="J45" s="78" t="s">
        <v>79</v>
      </c>
      <c r="K45" s="70" t="s">
        <v>114</v>
      </c>
      <c r="L45" s="70" t="s">
        <v>41</v>
      </c>
      <c r="M45" s="76" t="s">
        <v>40</v>
      </c>
      <c r="N45" s="70"/>
      <c r="O45" s="70"/>
      <c r="P45" s="70"/>
      <c r="Q45" s="71">
        <v>2200</v>
      </c>
      <c r="R45" s="73" t="s">
        <v>606</v>
      </c>
      <c r="S45" s="71">
        <v>334057</v>
      </c>
      <c r="T45" s="71" t="s">
        <v>53</v>
      </c>
      <c r="U45" s="72">
        <v>286</v>
      </c>
      <c r="V45" s="73" t="s">
        <v>606</v>
      </c>
      <c r="W45" s="77">
        <v>240</v>
      </c>
      <c r="X45" s="70" t="s">
        <v>168</v>
      </c>
      <c r="Y45" s="76" t="s">
        <v>40</v>
      </c>
      <c r="Z45" s="72">
        <v>2</v>
      </c>
      <c r="AA45" s="78" t="s">
        <v>125</v>
      </c>
      <c r="AB45" s="71">
        <v>32000</v>
      </c>
      <c r="AC45" s="78" t="s">
        <v>116</v>
      </c>
      <c r="AD45" s="70"/>
      <c r="AE45" s="70"/>
      <c r="AF45" s="70"/>
      <c r="AG45" s="79">
        <f t="shared" si="0"/>
        <v>1536</v>
      </c>
      <c r="AH45" s="79">
        <f t="shared" si="1"/>
        <v>203.8622337248656</v>
      </c>
      <c r="AI45" s="70" t="s">
        <v>465</v>
      </c>
      <c r="AJ45" s="70" t="s">
        <v>391</v>
      </c>
      <c r="AK45" s="70"/>
    </row>
    <row r="46" spans="1:37" s="80" customFormat="1" ht="15.6" customHeight="1" x14ac:dyDescent="0.3">
      <c r="A46" s="70" t="s">
        <v>39</v>
      </c>
      <c r="B46" s="117">
        <v>1189</v>
      </c>
      <c r="C46" s="71">
        <v>334057</v>
      </c>
      <c r="D46" s="71" t="s">
        <v>53</v>
      </c>
      <c r="E46" s="71">
        <v>2200</v>
      </c>
      <c r="F46" s="72">
        <v>287</v>
      </c>
      <c r="G46" s="73" t="s">
        <v>606</v>
      </c>
      <c r="H46" s="73"/>
      <c r="I46" s="81">
        <v>556</v>
      </c>
      <c r="J46" s="78" t="s">
        <v>79</v>
      </c>
      <c r="K46" s="70" t="s">
        <v>114</v>
      </c>
      <c r="L46" s="70" t="s">
        <v>41</v>
      </c>
      <c r="M46" s="76" t="s">
        <v>40</v>
      </c>
      <c r="N46" s="70"/>
      <c r="O46" s="70"/>
      <c r="P46" s="70"/>
      <c r="Q46" s="71">
        <v>2200</v>
      </c>
      <c r="R46" s="73" t="s">
        <v>606</v>
      </c>
      <c r="S46" s="71">
        <v>334057</v>
      </c>
      <c r="T46" s="71" t="s">
        <v>53</v>
      </c>
      <c r="U46" s="72">
        <v>287</v>
      </c>
      <c r="V46" s="73" t="s">
        <v>606</v>
      </c>
      <c r="W46" s="77">
        <v>556</v>
      </c>
      <c r="X46" s="70" t="s">
        <v>168</v>
      </c>
      <c r="Y46" s="76" t="s">
        <v>40</v>
      </c>
      <c r="Z46" s="72">
        <v>2</v>
      </c>
      <c r="AA46" s="78" t="s">
        <v>125</v>
      </c>
      <c r="AB46" s="71">
        <v>32000</v>
      </c>
      <c r="AC46" s="78" t="s">
        <v>116</v>
      </c>
      <c r="AD46" s="70"/>
      <c r="AE46" s="70"/>
      <c r="AF46" s="70"/>
      <c r="AG46" s="79">
        <f t="shared" si="0"/>
        <v>3558.4</v>
      </c>
      <c r="AH46" s="79">
        <f t="shared" si="1"/>
        <v>472.28084146260534</v>
      </c>
      <c r="AI46" s="70" t="s">
        <v>466</v>
      </c>
      <c r="AJ46" s="70" t="s">
        <v>391</v>
      </c>
      <c r="AK46" s="70"/>
    </row>
    <row r="47" spans="1:37" s="80" customFormat="1" ht="15" customHeight="1" x14ac:dyDescent="0.3">
      <c r="A47" s="70" t="s">
        <v>39</v>
      </c>
      <c r="B47" s="117">
        <v>1190</v>
      </c>
      <c r="C47" s="71">
        <v>334057</v>
      </c>
      <c r="D47" s="71" t="s">
        <v>53</v>
      </c>
      <c r="E47" s="71">
        <v>2200</v>
      </c>
      <c r="F47" s="72">
        <v>292</v>
      </c>
      <c r="G47" s="73" t="s">
        <v>606</v>
      </c>
      <c r="H47" s="73"/>
      <c r="I47" s="81">
        <v>200</v>
      </c>
      <c r="J47" s="78" t="s">
        <v>79</v>
      </c>
      <c r="K47" s="70" t="s">
        <v>114</v>
      </c>
      <c r="L47" s="70" t="s">
        <v>41</v>
      </c>
      <c r="M47" s="76" t="s">
        <v>40</v>
      </c>
      <c r="N47" s="70"/>
      <c r="O47" s="70"/>
      <c r="P47" s="70"/>
      <c r="Q47" s="71">
        <v>2200</v>
      </c>
      <c r="R47" s="73" t="s">
        <v>606</v>
      </c>
      <c r="S47" s="71">
        <v>334057</v>
      </c>
      <c r="T47" s="71" t="s">
        <v>53</v>
      </c>
      <c r="U47" s="72">
        <v>292</v>
      </c>
      <c r="V47" s="73" t="s">
        <v>606</v>
      </c>
      <c r="W47" s="77">
        <v>200</v>
      </c>
      <c r="X47" s="70" t="s">
        <v>168</v>
      </c>
      <c r="Y47" s="76" t="s">
        <v>40</v>
      </c>
      <c r="Z47" s="72">
        <v>2</v>
      </c>
      <c r="AA47" s="78" t="s">
        <v>125</v>
      </c>
      <c r="AB47" s="71">
        <v>32000</v>
      </c>
      <c r="AC47" s="78" t="s">
        <v>116</v>
      </c>
      <c r="AD47" s="70"/>
      <c r="AE47" s="70"/>
      <c r="AF47" s="70"/>
      <c r="AG47" s="79">
        <f t="shared" si="0"/>
        <v>1280</v>
      </c>
      <c r="AH47" s="79">
        <f t="shared" si="1"/>
        <v>169.88519477072134</v>
      </c>
      <c r="AI47" s="70" t="s">
        <v>467</v>
      </c>
      <c r="AJ47" s="70" t="s">
        <v>391</v>
      </c>
      <c r="AK47" s="70"/>
    </row>
    <row r="48" spans="1:37" s="80" customFormat="1" ht="15.6" customHeight="1" x14ac:dyDescent="0.3">
      <c r="A48" s="70" t="s">
        <v>39</v>
      </c>
      <c r="B48" s="117">
        <v>1191</v>
      </c>
      <c r="C48" s="71">
        <v>334057</v>
      </c>
      <c r="D48" s="71" t="s">
        <v>53</v>
      </c>
      <c r="E48" s="71">
        <v>2200</v>
      </c>
      <c r="F48" s="72">
        <v>295</v>
      </c>
      <c r="G48" s="73" t="s">
        <v>606</v>
      </c>
      <c r="H48" s="73"/>
      <c r="I48" s="81">
        <v>790</v>
      </c>
      <c r="J48" s="78" t="s">
        <v>79</v>
      </c>
      <c r="K48" s="70" t="s">
        <v>114</v>
      </c>
      <c r="L48" s="70" t="s">
        <v>41</v>
      </c>
      <c r="M48" s="76" t="s">
        <v>40</v>
      </c>
      <c r="N48" s="70"/>
      <c r="O48" s="70"/>
      <c r="P48" s="70"/>
      <c r="Q48" s="71">
        <v>2200</v>
      </c>
      <c r="R48" s="73" t="s">
        <v>606</v>
      </c>
      <c r="S48" s="71">
        <v>334057</v>
      </c>
      <c r="T48" s="71" t="s">
        <v>53</v>
      </c>
      <c r="U48" s="72">
        <v>295</v>
      </c>
      <c r="V48" s="73" t="s">
        <v>606</v>
      </c>
      <c r="W48" s="77">
        <v>790</v>
      </c>
      <c r="X48" s="70" t="s">
        <v>168</v>
      </c>
      <c r="Y48" s="76" t="s">
        <v>40</v>
      </c>
      <c r="Z48" s="72">
        <v>2</v>
      </c>
      <c r="AA48" s="78" t="s">
        <v>125</v>
      </c>
      <c r="AB48" s="71">
        <v>32000</v>
      </c>
      <c r="AC48" s="78" t="s">
        <v>116</v>
      </c>
      <c r="AD48" s="70"/>
      <c r="AE48" s="70"/>
      <c r="AF48" s="70"/>
      <c r="AG48" s="79">
        <f t="shared" si="0"/>
        <v>5056</v>
      </c>
      <c r="AH48" s="79">
        <f t="shared" si="1"/>
        <v>671.04651934434924</v>
      </c>
      <c r="AI48" s="70" t="s">
        <v>468</v>
      </c>
      <c r="AJ48" s="70" t="s">
        <v>391</v>
      </c>
      <c r="AK48" s="70"/>
    </row>
    <row r="49" spans="1:37" s="80" customFormat="1" ht="14.4" customHeight="1" x14ac:dyDescent="0.3">
      <c r="A49" s="70" t="s">
        <v>39</v>
      </c>
      <c r="B49" s="117">
        <v>1192</v>
      </c>
      <c r="C49" s="71">
        <v>334057</v>
      </c>
      <c r="D49" s="71" t="s">
        <v>53</v>
      </c>
      <c r="E49" s="71">
        <v>2200</v>
      </c>
      <c r="F49" s="72">
        <v>301</v>
      </c>
      <c r="G49" s="73" t="s">
        <v>606</v>
      </c>
      <c r="H49" s="73"/>
      <c r="I49" s="81">
        <v>1407</v>
      </c>
      <c r="J49" s="78" t="s">
        <v>77</v>
      </c>
      <c r="K49" s="70" t="s">
        <v>114</v>
      </c>
      <c r="L49" s="70" t="s">
        <v>41</v>
      </c>
      <c r="M49" s="76" t="s">
        <v>40</v>
      </c>
      <c r="N49" s="70"/>
      <c r="O49" s="70"/>
      <c r="P49" s="70"/>
      <c r="Q49" s="71">
        <v>2200</v>
      </c>
      <c r="R49" s="73" t="s">
        <v>606</v>
      </c>
      <c r="S49" s="71">
        <v>334057</v>
      </c>
      <c r="T49" s="71" t="s">
        <v>53</v>
      </c>
      <c r="U49" s="72">
        <v>301</v>
      </c>
      <c r="V49" s="73" t="s">
        <v>606</v>
      </c>
      <c r="W49" s="77">
        <v>1407</v>
      </c>
      <c r="X49" s="70" t="s">
        <v>168</v>
      </c>
      <c r="Y49" s="76" t="s">
        <v>40</v>
      </c>
      <c r="Z49" s="72">
        <v>5</v>
      </c>
      <c r="AA49" s="78" t="s">
        <v>123</v>
      </c>
      <c r="AB49" s="71">
        <v>32000</v>
      </c>
      <c r="AC49" s="78" t="s">
        <v>116</v>
      </c>
      <c r="AD49" s="70"/>
      <c r="AE49" s="70"/>
      <c r="AF49" s="70"/>
      <c r="AG49" s="79">
        <f t="shared" si="0"/>
        <v>9004.8000000000011</v>
      </c>
      <c r="AH49" s="79">
        <f t="shared" si="1"/>
        <v>1195.1423452120248</v>
      </c>
      <c r="AI49" s="70" t="s">
        <v>469</v>
      </c>
      <c r="AJ49" s="70" t="s">
        <v>391</v>
      </c>
      <c r="AK49" s="70"/>
    </row>
    <row r="50" spans="1:37" s="80" customFormat="1" ht="15" customHeight="1" x14ac:dyDescent="0.3">
      <c r="A50" s="70" t="s">
        <v>39</v>
      </c>
      <c r="B50" s="117">
        <v>1193</v>
      </c>
      <c r="C50" s="71">
        <v>334057</v>
      </c>
      <c r="D50" s="71" t="s">
        <v>53</v>
      </c>
      <c r="E50" s="71">
        <v>2200</v>
      </c>
      <c r="F50" s="72">
        <v>302</v>
      </c>
      <c r="G50" s="73" t="s">
        <v>606</v>
      </c>
      <c r="H50" s="73"/>
      <c r="I50" s="81">
        <v>7540</v>
      </c>
      <c r="J50" s="78" t="s">
        <v>79</v>
      </c>
      <c r="K50" s="70" t="s">
        <v>114</v>
      </c>
      <c r="L50" s="70" t="s">
        <v>41</v>
      </c>
      <c r="M50" s="76" t="s">
        <v>40</v>
      </c>
      <c r="N50" s="70"/>
      <c r="O50" s="70"/>
      <c r="P50" s="70"/>
      <c r="Q50" s="71">
        <v>2200</v>
      </c>
      <c r="R50" s="73" t="s">
        <v>606</v>
      </c>
      <c r="S50" s="71">
        <v>334057</v>
      </c>
      <c r="T50" s="71" t="s">
        <v>53</v>
      </c>
      <c r="U50" s="72">
        <v>302</v>
      </c>
      <c r="V50" s="73" t="s">
        <v>606</v>
      </c>
      <c r="W50" s="77">
        <v>7540</v>
      </c>
      <c r="X50" s="70" t="s">
        <v>168</v>
      </c>
      <c r="Y50" s="76" t="s">
        <v>40</v>
      </c>
      <c r="Z50" s="72">
        <v>25</v>
      </c>
      <c r="AA50" s="78" t="s">
        <v>125</v>
      </c>
      <c r="AB50" s="71">
        <v>32000</v>
      </c>
      <c r="AC50" s="78" t="s">
        <v>116</v>
      </c>
      <c r="AD50" s="70"/>
      <c r="AE50" s="70"/>
      <c r="AF50" s="70"/>
      <c r="AG50" s="79">
        <f>I50*5.27</f>
        <v>39735.799999999996</v>
      </c>
      <c r="AH50" s="79">
        <f t="shared" si="1"/>
        <v>5273.8469706018968</v>
      </c>
      <c r="AI50" s="70" t="s">
        <v>470</v>
      </c>
      <c r="AJ50" s="70" t="s">
        <v>391</v>
      </c>
      <c r="AK50" s="70"/>
    </row>
    <row r="51" spans="1:37" s="80" customFormat="1" ht="14.4" customHeight="1" x14ac:dyDescent="0.3">
      <c r="A51" s="70" t="s">
        <v>39</v>
      </c>
      <c r="B51" s="117">
        <v>1194</v>
      </c>
      <c r="C51" s="71">
        <v>334057</v>
      </c>
      <c r="D51" s="71" t="s">
        <v>53</v>
      </c>
      <c r="E51" s="71">
        <v>2200</v>
      </c>
      <c r="F51" s="72">
        <v>311</v>
      </c>
      <c r="G51" s="73" t="s">
        <v>606</v>
      </c>
      <c r="H51" s="73"/>
      <c r="I51" s="81">
        <v>228</v>
      </c>
      <c r="J51" s="78" t="s">
        <v>80</v>
      </c>
      <c r="K51" s="70" t="s">
        <v>114</v>
      </c>
      <c r="L51" s="70" t="s">
        <v>41</v>
      </c>
      <c r="M51" s="76" t="s">
        <v>40</v>
      </c>
      <c r="N51" s="70"/>
      <c r="O51" s="70"/>
      <c r="P51" s="70"/>
      <c r="Q51" s="71">
        <v>2200</v>
      </c>
      <c r="R51" s="73" t="s">
        <v>606</v>
      </c>
      <c r="S51" s="71">
        <v>334057</v>
      </c>
      <c r="T51" s="71" t="s">
        <v>53</v>
      </c>
      <c r="U51" s="72">
        <v>311</v>
      </c>
      <c r="V51" s="73" t="s">
        <v>606</v>
      </c>
      <c r="W51" s="77">
        <v>228</v>
      </c>
      <c r="X51" s="70" t="s">
        <v>168</v>
      </c>
      <c r="Y51" s="76" t="s">
        <v>40</v>
      </c>
      <c r="Z51" s="72">
        <v>56</v>
      </c>
      <c r="AA51" s="78" t="s">
        <v>50</v>
      </c>
      <c r="AB51" s="71">
        <v>32000</v>
      </c>
      <c r="AC51" s="78" t="s">
        <v>116</v>
      </c>
      <c r="AD51" s="70"/>
      <c r="AE51" s="70"/>
      <c r="AF51" s="90"/>
      <c r="AG51" s="79">
        <f t="shared" si="0"/>
        <v>1459.2</v>
      </c>
      <c r="AH51" s="79">
        <f t="shared" si="1"/>
        <v>193.66912203862233</v>
      </c>
      <c r="AI51" s="70" t="s">
        <v>471</v>
      </c>
      <c r="AJ51" s="70" t="s">
        <v>391</v>
      </c>
      <c r="AK51" s="70"/>
    </row>
    <row r="52" spans="1:37" s="80" customFormat="1" ht="15.6" customHeight="1" x14ac:dyDescent="0.3">
      <c r="A52" s="70" t="s">
        <v>39</v>
      </c>
      <c r="B52" s="117">
        <v>1195</v>
      </c>
      <c r="C52" s="71">
        <v>334057</v>
      </c>
      <c r="D52" s="71" t="s">
        <v>53</v>
      </c>
      <c r="E52" s="71">
        <v>2200</v>
      </c>
      <c r="F52" s="72">
        <v>317</v>
      </c>
      <c r="G52" s="73" t="s">
        <v>606</v>
      </c>
      <c r="H52" s="73"/>
      <c r="I52" s="81">
        <v>253</v>
      </c>
      <c r="J52" s="78" t="s">
        <v>80</v>
      </c>
      <c r="K52" s="70" t="s">
        <v>114</v>
      </c>
      <c r="L52" s="70" t="s">
        <v>41</v>
      </c>
      <c r="M52" s="76" t="s">
        <v>40</v>
      </c>
      <c r="N52" s="70"/>
      <c r="O52" s="70"/>
      <c r="P52" s="70"/>
      <c r="Q52" s="71">
        <v>2200</v>
      </c>
      <c r="R52" s="73" t="s">
        <v>606</v>
      </c>
      <c r="S52" s="71">
        <v>334057</v>
      </c>
      <c r="T52" s="71" t="s">
        <v>53</v>
      </c>
      <c r="U52" s="72">
        <v>317</v>
      </c>
      <c r="V52" s="73" t="s">
        <v>606</v>
      </c>
      <c r="W52" s="77">
        <v>253</v>
      </c>
      <c r="X52" s="70" t="s">
        <v>168</v>
      </c>
      <c r="Y52" s="76" t="s">
        <v>40</v>
      </c>
      <c r="Z52" s="72">
        <v>6</v>
      </c>
      <c r="AA52" s="78" t="s">
        <v>50</v>
      </c>
      <c r="AB52" s="71">
        <v>32000</v>
      </c>
      <c r="AC52" s="78" t="s">
        <v>116</v>
      </c>
      <c r="AD52" s="70"/>
      <c r="AE52" s="70"/>
      <c r="AF52" s="70"/>
      <c r="AG52" s="79">
        <f t="shared" si="0"/>
        <v>1619.2</v>
      </c>
      <c r="AH52" s="79">
        <f t="shared" si="1"/>
        <v>214.90477138496249</v>
      </c>
      <c r="AI52" s="70" t="s">
        <v>472</v>
      </c>
      <c r="AJ52" s="70" t="s">
        <v>391</v>
      </c>
      <c r="AK52" s="70"/>
    </row>
    <row r="53" spans="1:37" s="80" customFormat="1" ht="13.2" customHeight="1" x14ac:dyDescent="0.3">
      <c r="A53" s="70" t="s">
        <v>46</v>
      </c>
      <c r="B53" s="117">
        <v>1196</v>
      </c>
      <c r="C53" s="71">
        <v>334058</v>
      </c>
      <c r="D53" s="71" t="s">
        <v>53</v>
      </c>
      <c r="E53" s="71">
        <v>1744</v>
      </c>
      <c r="F53" s="72" t="s">
        <v>181</v>
      </c>
      <c r="G53" s="73" t="s">
        <v>626</v>
      </c>
      <c r="H53" s="73"/>
      <c r="I53" s="81">
        <v>209</v>
      </c>
      <c r="J53" s="78" t="s">
        <v>212</v>
      </c>
      <c r="K53" s="70" t="s">
        <v>208</v>
      </c>
      <c r="L53" s="70" t="s">
        <v>41</v>
      </c>
      <c r="M53" s="76" t="s">
        <v>40</v>
      </c>
      <c r="N53" s="70" t="s">
        <v>627</v>
      </c>
      <c r="O53" s="70" t="s">
        <v>626</v>
      </c>
      <c r="P53" s="70"/>
      <c r="Q53" s="71">
        <v>1744</v>
      </c>
      <c r="R53" s="70" t="s">
        <v>626</v>
      </c>
      <c r="S53" s="71">
        <v>334057</v>
      </c>
      <c r="T53" s="71" t="s">
        <v>53</v>
      </c>
      <c r="U53" s="72" t="s">
        <v>181</v>
      </c>
      <c r="V53" s="70" t="s">
        <v>626</v>
      </c>
      <c r="W53" s="77">
        <v>209</v>
      </c>
      <c r="X53" s="70" t="s">
        <v>205</v>
      </c>
      <c r="Y53" s="76" t="s">
        <v>40</v>
      </c>
      <c r="Z53" s="72">
        <v>6</v>
      </c>
      <c r="AA53" s="78" t="s">
        <v>212</v>
      </c>
      <c r="AB53" s="71">
        <v>32000</v>
      </c>
      <c r="AC53" s="78" t="s">
        <v>397</v>
      </c>
      <c r="AD53" s="70"/>
      <c r="AE53" s="70"/>
      <c r="AF53" s="70"/>
      <c r="AG53" s="91">
        <f>I53*6.4</f>
        <v>1337.6000000000001</v>
      </c>
      <c r="AH53" s="79">
        <f t="shared" si="1"/>
        <v>177.53002853540383</v>
      </c>
      <c r="AI53" s="70" t="s">
        <v>473</v>
      </c>
      <c r="AJ53" s="70" t="s">
        <v>391</v>
      </c>
      <c r="AK53" s="70"/>
    </row>
    <row r="54" spans="1:37" s="80" customFormat="1" ht="13.8" customHeight="1" x14ac:dyDescent="0.3">
      <c r="A54" s="70" t="s">
        <v>39</v>
      </c>
      <c r="B54" s="117">
        <v>1197</v>
      </c>
      <c r="C54" s="71">
        <v>334059</v>
      </c>
      <c r="D54" s="71" t="s">
        <v>53</v>
      </c>
      <c r="E54" s="71">
        <v>2134</v>
      </c>
      <c r="F54" s="72" t="s">
        <v>182</v>
      </c>
      <c r="G54" s="73" t="s">
        <v>628</v>
      </c>
      <c r="H54" s="73"/>
      <c r="I54" s="81">
        <v>108</v>
      </c>
      <c r="J54" s="78" t="s">
        <v>44</v>
      </c>
      <c r="K54" s="70" t="s">
        <v>208</v>
      </c>
      <c r="L54" s="70" t="s">
        <v>41</v>
      </c>
      <c r="M54" s="76" t="s">
        <v>40</v>
      </c>
      <c r="N54" s="70" t="s">
        <v>619</v>
      </c>
      <c r="O54" s="73" t="s">
        <v>628</v>
      </c>
      <c r="P54" s="70"/>
      <c r="Q54" s="71">
        <v>2134</v>
      </c>
      <c r="R54" s="73" t="s">
        <v>628</v>
      </c>
      <c r="S54" s="71">
        <v>334057</v>
      </c>
      <c r="T54" s="71" t="s">
        <v>53</v>
      </c>
      <c r="U54" s="72" t="s">
        <v>182</v>
      </c>
      <c r="V54" s="73" t="s">
        <v>628</v>
      </c>
      <c r="W54" s="77">
        <v>108</v>
      </c>
      <c r="X54" s="70" t="s">
        <v>205</v>
      </c>
      <c r="Y54" s="76" t="s">
        <v>40</v>
      </c>
      <c r="Z54" s="72">
        <v>56</v>
      </c>
      <c r="AA54" s="78" t="s">
        <v>44</v>
      </c>
      <c r="AB54" s="71">
        <v>32000</v>
      </c>
      <c r="AC54" s="78" t="s">
        <v>396</v>
      </c>
      <c r="AD54" s="70"/>
      <c r="AE54" s="70"/>
      <c r="AF54" s="70"/>
      <c r="AG54" s="79">
        <f t="shared" si="0"/>
        <v>691.2</v>
      </c>
      <c r="AH54" s="79">
        <f t="shared" si="1"/>
        <v>91.738005176189532</v>
      </c>
      <c r="AI54" s="70" t="s">
        <v>474</v>
      </c>
      <c r="AJ54" s="70" t="s">
        <v>391</v>
      </c>
      <c r="AK54" s="70"/>
    </row>
    <row r="55" spans="1:37" s="80" customFormat="1" ht="12.75" customHeight="1" x14ac:dyDescent="0.3">
      <c r="A55" s="70" t="s">
        <v>39</v>
      </c>
      <c r="B55" s="117">
        <v>1198</v>
      </c>
      <c r="C55" s="71">
        <v>334057</v>
      </c>
      <c r="D55" s="71" t="s">
        <v>53</v>
      </c>
      <c r="E55" s="71">
        <v>1434</v>
      </c>
      <c r="F55" s="72" t="s">
        <v>375</v>
      </c>
      <c r="G55" s="73" t="s">
        <v>629</v>
      </c>
      <c r="H55" s="73"/>
      <c r="I55" s="81">
        <v>15</v>
      </c>
      <c r="J55" s="78" t="s">
        <v>376</v>
      </c>
      <c r="K55" s="70" t="s">
        <v>114</v>
      </c>
      <c r="L55" s="70" t="s">
        <v>41</v>
      </c>
      <c r="M55" s="76" t="s">
        <v>40</v>
      </c>
      <c r="N55" s="70"/>
      <c r="O55" s="70"/>
      <c r="P55" s="70"/>
      <c r="Q55" s="71">
        <v>1434</v>
      </c>
      <c r="R55" s="73" t="s">
        <v>629</v>
      </c>
      <c r="S55" s="71">
        <v>334057</v>
      </c>
      <c r="T55" s="71" t="s">
        <v>53</v>
      </c>
      <c r="U55" s="92" t="s">
        <v>375</v>
      </c>
      <c r="V55" s="73" t="s">
        <v>629</v>
      </c>
      <c r="W55" s="77">
        <v>15</v>
      </c>
      <c r="X55" s="70" t="s">
        <v>168</v>
      </c>
      <c r="Y55" s="76" t="s">
        <v>40</v>
      </c>
      <c r="Z55" s="72">
        <v>6</v>
      </c>
      <c r="AA55" s="78" t="s">
        <v>50</v>
      </c>
      <c r="AB55" s="71">
        <v>32000</v>
      </c>
      <c r="AC55" s="78" t="s">
        <v>116</v>
      </c>
      <c r="AD55" s="70"/>
      <c r="AE55" s="70"/>
      <c r="AF55" s="70"/>
      <c r="AG55" s="79">
        <f t="shared" si="0"/>
        <v>96</v>
      </c>
      <c r="AH55" s="79">
        <f t="shared" si="1"/>
        <v>12.7413896078041</v>
      </c>
      <c r="AI55" s="70" t="s">
        <v>475</v>
      </c>
      <c r="AJ55" s="70" t="s">
        <v>391</v>
      </c>
      <c r="AK55" s="70"/>
    </row>
    <row r="56" spans="1:37" s="80" customFormat="1" ht="13.2" customHeight="1" x14ac:dyDescent="0.3">
      <c r="A56" s="70" t="s">
        <v>39</v>
      </c>
      <c r="B56" s="117">
        <v>1199</v>
      </c>
      <c r="C56" s="71">
        <v>334057</v>
      </c>
      <c r="D56" s="71" t="s">
        <v>53</v>
      </c>
      <c r="E56" s="71">
        <v>2200</v>
      </c>
      <c r="F56" s="72" t="s">
        <v>81</v>
      </c>
      <c r="G56" s="73" t="s">
        <v>606</v>
      </c>
      <c r="H56" s="73"/>
      <c r="I56" s="81">
        <v>4266</v>
      </c>
      <c r="J56" s="78" t="s">
        <v>80</v>
      </c>
      <c r="K56" s="70" t="s">
        <v>114</v>
      </c>
      <c r="L56" s="70" t="s">
        <v>41</v>
      </c>
      <c r="M56" s="76" t="s">
        <v>40</v>
      </c>
      <c r="N56" s="70"/>
      <c r="O56" s="70"/>
      <c r="P56" s="70"/>
      <c r="Q56" s="71">
        <v>2200</v>
      </c>
      <c r="R56" s="73" t="s">
        <v>606</v>
      </c>
      <c r="S56" s="71">
        <v>334057</v>
      </c>
      <c r="T56" s="71" t="s">
        <v>53</v>
      </c>
      <c r="U56" s="72" t="s">
        <v>81</v>
      </c>
      <c r="V56" s="73" t="s">
        <v>606</v>
      </c>
      <c r="W56" s="77">
        <v>4266</v>
      </c>
      <c r="X56" s="70" t="s">
        <v>168</v>
      </c>
      <c r="Y56" s="76" t="s">
        <v>40</v>
      </c>
      <c r="Z56" s="72">
        <v>6</v>
      </c>
      <c r="AA56" s="78" t="s">
        <v>50</v>
      </c>
      <c r="AB56" s="71">
        <v>32000</v>
      </c>
      <c r="AC56" s="78" t="s">
        <v>126</v>
      </c>
      <c r="AD56" s="70"/>
      <c r="AE56" s="70"/>
      <c r="AF56" s="70"/>
      <c r="AG56" s="79">
        <f t="shared" si="0"/>
        <v>27302.400000000001</v>
      </c>
      <c r="AH56" s="79">
        <f t="shared" si="1"/>
        <v>3623.6512044594865</v>
      </c>
      <c r="AI56" s="70" t="s">
        <v>476</v>
      </c>
      <c r="AJ56" s="70" t="s">
        <v>391</v>
      </c>
      <c r="AK56" s="70"/>
    </row>
    <row r="57" spans="1:37" s="80" customFormat="1" ht="12.6" customHeight="1" x14ac:dyDescent="0.3">
      <c r="A57" s="70" t="s">
        <v>39</v>
      </c>
      <c r="B57" s="117">
        <v>1200</v>
      </c>
      <c r="C57" s="71">
        <v>334057</v>
      </c>
      <c r="D57" s="71" t="s">
        <v>53</v>
      </c>
      <c r="E57" s="71">
        <v>2011</v>
      </c>
      <c r="F57" s="72" t="s">
        <v>183</v>
      </c>
      <c r="G57" s="73" t="s">
        <v>630</v>
      </c>
      <c r="H57" s="73"/>
      <c r="I57" s="93">
        <v>781</v>
      </c>
      <c r="J57" s="70" t="s">
        <v>209</v>
      </c>
      <c r="K57" s="70" t="s">
        <v>210</v>
      </c>
      <c r="L57" s="70" t="s">
        <v>41</v>
      </c>
      <c r="M57" s="76" t="s">
        <v>40</v>
      </c>
      <c r="N57" s="70" t="s">
        <v>631</v>
      </c>
      <c r="O57" s="73" t="s">
        <v>630</v>
      </c>
      <c r="P57" s="70"/>
      <c r="Q57" s="71">
        <v>2011</v>
      </c>
      <c r="R57" s="73" t="s">
        <v>630</v>
      </c>
      <c r="S57" s="71">
        <v>334057</v>
      </c>
      <c r="T57" s="71" t="s">
        <v>53</v>
      </c>
      <c r="U57" s="72" t="s">
        <v>183</v>
      </c>
      <c r="V57" s="73" t="s">
        <v>630</v>
      </c>
      <c r="W57" s="77">
        <v>781</v>
      </c>
      <c r="X57" s="70" t="s">
        <v>205</v>
      </c>
      <c r="Y57" s="76" t="s">
        <v>40</v>
      </c>
      <c r="Z57" s="72">
        <v>6</v>
      </c>
      <c r="AA57" s="78" t="s">
        <v>184</v>
      </c>
      <c r="AB57" s="71">
        <v>32000</v>
      </c>
      <c r="AC57" s="78" t="s">
        <v>38</v>
      </c>
      <c r="AD57" s="70"/>
      <c r="AE57" s="70"/>
      <c r="AF57" s="70"/>
      <c r="AG57" s="79">
        <f t="shared" si="0"/>
        <v>4998.4000000000005</v>
      </c>
      <c r="AH57" s="79">
        <f t="shared" si="1"/>
        <v>663.40168557966695</v>
      </c>
      <c r="AI57" s="70" t="s">
        <v>477</v>
      </c>
      <c r="AJ57" s="70" t="s">
        <v>391</v>
      </c>
      <c r="AK57" s="70"/>
    </row>
    <row r="58" spans="1:37" s="80" customFormat="1" ht="14.4" customHeight="1" x14ac:dyDescent="0.3">
      <c r="A58" s="70" t="s">
        <v>39</v>
      </c>
      <c r="B58" s="117">
        <v>622</v>
      </c>
      <c r="C58" s="71">
        <v>334057</v>
      </c>
      <c r="D58" s="71" t="s">
        <v>53</v>
      </c>
      <c r="E58" s="71">
        <v>1747</v>
      </c>
      <c r="F58" s="72">
        <v>331</v>
      </c>
      <c r="G58" s="73" t="s">
        <v>632</v>
      </c>
      <c r="H58" s="73"/>
      <c r="I58" s="93">
        <v>10227</v>
      </c>
      <c r="J58" s="70" t="s">
        <v>211</v>
      </c>
      <c r="K58" s="70" t="s">
        <v>208</v>
      </c>
      <c r="L58" s="70" t="s">
        <v>41</v>
      </c>
      <c r="M58" s="76" t="s">
        <v>40</v>
      </c>
      <c r="N58" s="70"/>
      <c r="O58" s="70"/>
      <c r="P58" s="70"/>
      <c r="Q58" s="71">
        <v>1747</v>
      </c>
      <c r="R58" s="73" t="s">
        <v>632</v>
      </c>
      <c r="S58" s="71">
        <v>334057</v>
      </c>
      <c r="T58" s="71" t="s">
        <v>53</v>
      </c>
      <c r="U58" s="72">
        <v>331</v>
      </c>
      <c r="V58" s="73" t="s">
        <v>632</v>
      </c>
      <c r="W58" s="77">
        <v>10227</v>
      </c>
      <c r="X58" s="70" t="s">
        <v>205</v>
      </c>
      <c r="Y58" s="76" t="s">
        <v>40</v>
      </c>
      <c r="Z58" s="72">
        <v>6</v>
      </c>
      <c r="AA58" s="78" t="s">
        <v>185</v>
      </c>
      <c r="AB58" s="71">
        <v>32000</v>
      </c>
      <c r="AC58" s="78" t="s">
        <v>186</v>
      </c>
      <c r="AD58" s="94" t="s">
        <v>388</v>
      </c>
      <c r="AE58" s="95" t="s">
        <v>392</v>
      </c>
      <c r="AF58" s="90">
        <v>1</v>
      </c>
      <c r="AG58" s="79">
        <v>1445869.77</v>
      </c>
      <c r="AH58" s="79">
        <f t="shared" si="1"/>
        <v>191899.89647620943</v>
      </c>
      <c r="AI58" s="70" t="s">
        <v>478</v>
      </c>
      <c r="AJ58" s="70" t="s">
        <v>391</v>
      </c>
      <c r="AK58" s="70"/>
    </row>
    <row r="59" spans="1:37" s="80" customFormat="1" ht="14.4" customHeight="1" x14ac:dyDescent="0.3">
      <c r="A59" s="70" t="s">
        <v>39</v>
      </c>
      <c r="B59" s="117">
        <v>1201</v>
      </c>
      <c r="C59" s="71">
        <v>334057</v>
      </c>
      <c r="D59" s="71" t="s">
        <v>53</v>
      </c>
      <c r="E59" s="71">
        <v>2179</v>
      </c>
      <c r="F59" s="71" t="s">
        <v>220</v>
      </c>
      <c r="G59" s="73" t="s">
        <v>633</v>
      </c>
      <c r="H59" s="73"/>
      <c r="I59" s="93">
        <v>1912</v>
      </c>
      <c r="J59" s="70" t="s">
        <v>224</v>
      </c>
      <c r="K59" s="70" t="s">
        <v>223</v>
      </c>
      <c r="L59" s="70" t="s">
        <v>41</v>
      </c>
      <c r="M59" s="76" t="s">
        <v>40</v>
      </c>
      <c r="N59" s="70" t="s">
        <v>634</v>
      </c>
      <c r="O59" s="73" t="s">
        <v>633</v>
      </c>
      <c r="P59" s="70"/>
      <c r="Q59" s="71">
        <v>2179</v>
      </c>
      <c r="R59" s="73" t="s">
        <v>633</v>
      </c>
      <c r="S59" s="71">
        <v>334057</v>
      </c>
      <c r="T59" s="71" t="s">
        <v>53</v>
      </c>
      <c r="U59" s="71" t="s">
        <v>220</v>
      </c>
      <c r="V59" s="73" t="s">
        <v>633</v>
      </c>
      <c r="W59" s="96">
        <v>1912</v>
      </c>
      <c r="X59" s="70" t="s">
        <v>221</v>
      </c>
      <c r="Y59" s="76" t="s">
        <v>40</v>
      </c>
      <c r="Z59" s="71">
        <v>6</v>
      </c>
      <c r="AA59" s="70" t="s">
        <v>222</v>
      </c>
      <c r="AB59" s="71">
        <v>32000</v>
      </c>
      <c r="AC59" s="70" t="s">
        <v>44</v>
      </c>
      <c r="AD59" s="70"/>
      <c r="AE59" s="70"/>
      <c r="AF59" s="70"/>
      <c r="AG59" s="79">
        <f t="shared" si="0"/>
        <v>12236.800000000001</v>
      </c>
      <c r="AH59" s="79">
        <f t="shared" si="1"/>
        <v>1624.1024620080962</v>
      </c>
      <c r="AI59" s="70" t="s">
        <v>479</v>
      </c>
      <c r="AJ59" s="70" t="s">
        <v>391</v>
      </c>
      <c r="AK59" s="70"/>
    </row>
    <row r="60" spans="1:37" s="80" customFormat="1" ht="14.4" customHeight="1" x14ac:dyDescent="0.3">
      <c r="A60" s="70" t="s">
        <v>39</v>
      </c>
      <c r="B60" s="117">
        <v>1202</v>
      </c>
      <c r="C60" s="71">
        <v>334057</v>
      </c>
      <c r="D60" s="71" t="s">
        <v>53</v>
      </c>
      <c r="E60" s="71">
        <v>1910</v>
      </c>
      <c r="F60" s="71">
        <v>350</v>
      </c>
      <c r="G60" s="73" t="s">
        <v>635</v>
      </c>
      <c r="H60" s="73"/>
      <c r="I60" s="93">
        <v>2851</v>
      </c>
      <c r="J60" s="78" t="s">
        <v>206</v>
      </c>
      <c r="K60" s="70" t="s">
        <v>208</v>
      </c>
      <c r="L60" s="70" t="s">
        <v>41</v>
      </c>
      <c r="M60" s="76" t="s">
        <v>40</v>
      </c>
      <c r="N60" s="70"/>
      <c r="O60" s="70"/>
      <c r="P60" s="70"/>
      <c r="Q60" s="71">
        <v>1910</v>
      </c>
      <c r="R60" s="73" t="s">
        <v>635</v>
      </c>
      <c r="S60" s="71">
        <v>334057</v>
      </c>
      <c r="T60" s="71" t="s">
        <v>53</v>
      </c>
      <c r="U60" s="72">
        <v>350</v>
      </c>
      <c r="V60" s="73" t="s">
        <v>635</v>
      </c>
      <c r="W60" s="77">
        <v>2851</v>
      </c>
      <c r="X60" s="70" t="s">
        <v>205</v>
      </c>
      <c r="Y60" s="76" t="s">
        <v>40</v>
      </c>
      <c r="Z60" s="72">
        <v>6</v>
      </c>
      <c r="AA60" s="78" t="s">
        <v>185</v>
      </c>
      <c r="AB60" s="71">
        <v>32000</v>
      </c>
      <c r="AC60" s="78" t="s">
        <v>43</v>
      </c>
      <c r="AD60" s="70"/>
      <c r="AE60" s="70"/>
      <c r="AF60" s="70"/>
      <c r="AG60" s="91">
        <f>I60*6.4</f>
        <v>18246.400000000001</v>
      </c>
      <c r="AH60" s="79">
        <f t="shared" si="1"/>
        <v>2421.7134514566328</v>
      </c>
      <c r="AI60" s="70" t="s">
        <v>480</v>
      </c>
      <c r="AJ60" s="70" t="s">
        <v>391</v>
      </c>
      <c r="AK60" s="70"/>
    </row>
    <row r="61" spans="1:37" s="80" customFormat="1" ht="14.4" customHeight="1" x14ac:dyDescent="0.3">
      <c r="A61" s="70" t="s">
        <v>39</v>
      </c>
      <c r="B61" s="117">
        <v>1203</v>
      </c>
      <c r="C61" s="71">
        <v>334057</v>
      </c>
      <c r="D61" s="71" t="s">
        <v>53</v>
      </c>
      <c r="E61" s="71">
        <v>1910</v>
      </c>
      <c r="F61" s="71">
        <v>351</v>
      </c>
      <c r="G61" s="73" t="s">
        <v>635</v>
      </c>
      <c r="H61" s="73"/>
      <c r="I61" s="93">
        <v>20021</v>
      </c>
      <c r="J61" s="78" t="s">
        <v>206</v>
      </c>
      <c r="K61" s="70" t="s">
        <v>208</v>
      </c>
      <c r="L61" s="70" t="s">
        <v>41</v>
      </c>
      <c r="M61" s="76" t="s">
        <v>40</v>
      </c>
      <c r="N61" s="70"/>
      <c r="O61" s="70"/>
      <c r="P61" s="70"/>
      <c r="Q61" s="71">
        <v>1910</v>
      </c>
      <c r="R61" s="73" t="s">
        <v>635</v>
      </c>
      <c r="S61" s="71">
        <v>334057</v>
      </c>
      <c r="T61" s="71" t="s">
        <v>53</v>
      </c>
      <c r="U61" s="72">
        <v>351</v>
      </c>
      <c r="V61" s="73" t="s">
        <v>635</v>
      </c>
      <c r="W61" s="77">
        <v>20021</v>
      </c>
      <c r="X61" s="70" t="s">
        <v>205</v>
      </c>
      <c r="Y61" s="76" t="s">
        <v>40</v>
      </c>
      <c r="Z61" s="72">
        <v>56</v>
      </c>
      <c r="AA61" s="78" t="s">
        <v>185</v>
      </c>
      <c r="AB61" s="71">
        <v>32000</v>
      </c>
      <c r="AC61" s="78" t="s">
        <v>43</v>
      </c>
      <c r="AD61" s="70"/>
      <c r="AE61" s="70"/>
      <c r="AF61" s="70"/>
      <c r="AG61" s="91">
        <f>I61*5.26</f>
        <v>105310.45999999999</v>
      </c>
      <c r="AH61" s="79">
        <f t="shared" si="1"/>
        <v>13977.100006636139</v>
      </c>
      <c r="AI61" s="70" t="s">
        <v>481</v>
      </c>
      <c r="AJ61" s="70" t="s">
        <v>391</v>
      </c>
      <c r="AK61" s="70"/>
    </row>
    <row r="62" spans="1:37" s="80" customFormat="1" ht="16.8" customHeight="1" x14ac:dyDescent="0.3">
      <c r="A62" s="70" t="s">
        <v>39</v>
      </c>
      <c r="B62" s="117">
        <v>1204</v>
      </c>
      <c r="C62" s="71">
        <v>334057</v>
      </c>
      <c r="D62" s="71" t="s">
        <v>53</v>
      </c>
      <c r="E62" s="71">
        <v>2617</v>
      </c>
      <c r="F62" s="71" t="s">
        <v>377</v>
      </c>
      <c r="G62" s="73" t="s">
        <v>636</v>
      </c>
      <c r="H62" s="73"/>
      <c r="I62" s="93">
        <v>46</v>
      </c>
      <c r="J62" s="78" t="s">
        <v>316</v>
      </c>
      <c r="K62" s="70" t="s">
        <v>208</v>
      </c>
      <c r="L62" s="70" t="s">
        <v>41</v>
      </c>
      <c r="M62" s="76" t="s">
        <v>40</v>
      </c>
      <c r="N62" s="70" t="s">
        <v>637</v>
      </c>
      <c r="O62" s="73" t="s">
        <v>636</v>
      </c>
      <c r="P62" s="70"/>
      <c r="Q62" s="71">
        <v>2617</v>
      </c>
      <c r="R62" s="73" t="s">
        <v>636</v>
      </c>
      <c r="S62" s="71">
        <v>334057</v>
      </c>
      <c r="T62" s="71" t="s">
        <v>53</v>
      </c>
      <c r="U62" s="71" t="s">
        <v>377</v>
      </c>
      <c r="V62" s="73" t="s">
        <v>636</v>
      </c>
      <c r="W62" s="77">
        <v>46</v>
      </c>
      <c r="X62" s="70" t="s">
        <v>205</v>
      </c>
      <c r="Y62" s="76" t="s">
        <v>40</v>
      </c>
      <c r="Z62" s="72">
        <v>56</v>
      </c>
      <c r="AA62" s="78" t="s">
        <v>316</v>
      </c>
      <c r="AB62" s="71">
        <v>32000</v>
      </c>
      <c r="AC62" s="78" t="s">
        <v>44</v>
      </c>
      <c r="AD62" s="70"/>
      <c r="AE62" s="70"/>
      <c r="AF62" s="70"/>
      <c r="AG62" s="79">
        <f t="shared" ref="AG62:AG69" si="3">I62*6.4</f>
        <v>294.40000000000003</v>
      </c>
      <c r="AH62" s="79">
        <f t="shared" si="1"/>
        <v>39.073594797265912</v>
      </c>
      <c r="AI62" s="70" t="s">
        <v>482</v>
      </c>
      <c r="AJ62" s="70" t="s">
        <v>391</v>
      </c>
      <c r="AK62" s="70"/>
    </row>
    <row r="63" spans="1:37" s="80" customFormat="1" ht="15" customHeight="1" x14ac:dyDescent="0.3">
      <c r="A63" s="70" t="s">
        <v>39</v>
      </c>
      <c r="B63" s="117">
        <v>1205</v>
      </c>
      <c r="C63" s="71">
        <v>334057</v>
      </c>
      <c r="D63" s="71" t="s">
        <v>53</v>
      </c>
      <c r="E63" s="71">
        <v>2113</v>
      </c>
      <c r="F63" s="72" t="s">
        <v>127</v>
      </c>
      <c r="G63" s="73" t="s">
        <v>638</v>
      </c>
      <c r="H63" s="73"/>
      <c r="I63" s="81">
        <v>2967</v>
      </c>
      <c r="J63" s="78" t="s">
        <v>172</v>
      </c>
      <c r="K63" s="70" t="s">
        <v>114</v>
      </c>
      <c r="L63" s="70" t="s">
        <v>41</v>
      </c>
      <c r="M63" s="76" t="s">
        <v>40</v>
      </c>
      <c r="N63" s="70" t="s">
        <v>173</v>
      </c>
      <c r="O63" s="73" t="s">
        <v>638</v>
      </c>
      <c r="P63" s="70"/>
      <c r="Q63" s="71">
        <v>2113</v>
      </c>
      <c r="R63" s="73" t="s">
        <v>638</v>
      </c>
      <c r="S63" s="71">
        <v>334057</v>
      </c>
      <c r="T63" s="71" t="s">
        <v>53</v>
      </c>
      <c r="U63" s="72" t="s">
        <v>127</v>
      </c>
      <c r="V63" s="73" t="s">
        <v>638</v>
      </c>
      <c r="W63" s="77">
        <v>2967</v>
      </c>
      <c r="X63" s="70" t="s">
        <v>168</v>
      </c>
      <c r="Y63" s="76" t="s">
        <v>40</v>
      </c>
      <c r="Z63" s="72">
        <v>56</v>
      </c>
      <c r="AA63" s="78" t="s">
        <v>128</v>
      </c>
      <c r="AB63" s="71">
        <v>32000</v>
      </c>
      <c r="AC63" s="78" t="s">
        <v>44</v>
      </c>
      <c r="AD63" s="70"/>
      <c r="AE63" s="70"/>
      <c r="AF63" s="70"/>
      <c r="AG63" s="79">
        <f t="shared" si="3"/>
        <v>18988.8</v>
      </c>
      <c r="AH63" s="79">
        <f t="shared" si="1"/>
        <v>2520.246864423651</v>
      </c>
      <c r="AI63" s="70" t="s">
        <v>483</v>
      </c>
      <c r="AJ63" s="70" t="s">
        <v>391</v>
      </c>
      <c r="AK63" s="70"/>
    </row>
    <row r="64" spans="1:37" s="80" customFormat="1" ht="16.8" customHeight="1" x14ac:dyDescent="0.3">
      <c r="A64" s="70" t="s">
        <v>39</v>
      </c>
      <c r="B64" s="117">
        <v>1206</v>
      </c>
      <c r="C64" s="71">
        <v>334057</v>
      </c>
      <c r="D64" s="71" t="s">
        <v>53</v>
      </c>
      <c r="E64" s="71">
        <v>2137</v>
      </c>
      <c r="F64" s="72">
        <v>360</v>
      </c>
      <c r="G64" s="73" t="s">
        <v>639</v>
      </c>
      <c r="H64" s="73"/>
      <c r="I64" s="81">
        <v>2757</v>
      </c>
      <c r="J64" s="78" t="s">
        <v>82</v>
      </c>
      <c r="K64" s="70" t="s">
        <v>114</v>
      </c>
      <c r="L64" s="70" t="s">
        <v>41</v>
      </c>
      <c r="M64" s="76" t="s">
        <v>40</v>
      </c>
      <c r="N64" s="70" t="s">
        <v>640</v>
      </c>
      <c r="O64" s="73" t="s">
        <v>639</v>
      </c>
      <c r="P64" s="70"/>
      <c r="Q64" s="71">
        <v>2137</v>
      </c>
      <c r="R64" s="73" t="s">
        <v>639</v>
      </c>
      <c r="S64" s="71">
        <v>334057</v>
      </c>
      <c r="T64" s="71" t="s">
        <v>53</v>
      </c>
      <c r="U64" s="72">
        <v>360</v>
      </c>
      <c r="V64" s="73" t="s">
        <v>639</v>
      </c>
      <c r="W64" s="77">
        <v>2757</v>
      </c>
      <c r="X64" s="70" t="s">
        <v>168</v>
      </c>
      <c r="Y64" s="76" t="s">
        <v>40</v>
      </c>
      <c r="Z64" s="72">
        <v>56</v>
      </c>
      <c r="AA64" s="78" t="s">
        <v>129</v>
      </c>
      <c r="AB64" s="71">
        <v>32000</v>
      </c>
      <c r="AC64" s="78" t="s">
        <v>116</v>
      </c>
      <c r="AD64" s="70"/>
      <c r="AE64" s="70"/>
      <c r="AF64" s="70"/>
      <c r="AG64" s="79">
        <f t="shared" si="3"/>
        <v>17644.8</v>
      </c>
      <c r="AH64" s="79">
        <f t="shared" si="1"/>
        <v>2341.8674099143936</v>
      </c>
      <c r="AI64" s="70" t="s">
        <v>484</v>
      </c>
      <c r="AJ64" s="70" t="s">
        <v>391</v>
      </c>
      <c r="AK64" s="70"/>
    </row>
    <row r="65" spans="1:37" s="9" customFormat="1" ht="12.6" customHeight="1" x14ac:dyDescent="0.3">
      <c r="A65" s="82" t="s">
        <v>39</v>
      </c>
      <c r="B65" s="117">
        <v>1207</v>
      </c>
      <c r="C65" s="83">
        <v>334057</v>
      </c>
      <c r="D65" s="83" t="s">
        <v>53</v>
      </c>
      <c r="E65" s="71">
        <v>2138</v>
      </c>
      <c r="F65" s="72">
        <v>361</v>
      </c>
      <c r="G65" s="84" t="s">
        <v>642</v>
      </c>
      <c r="H65" s="84"/>
      <c r="I65" s="85">
        <v>1887</v>
      </c>
      <c r="J65" s="86" t="s">
        <v>82</v>
      </c>
      <c r="K65" s="82" t="s">
        <v>114</v>
      </c>
      <c r="L65" s="82" t="s">
        <v>41</v>
      </c>
      <c r="M65" s="87" t="s">
        <v>40</v>
      </c>
      <c r="N65" s="82" t="s">
        <v>641</v>
      </c>
      <c r="O65" s="84" t="s">
        <v>642</v>
      </c>
      <c r="P65" s="82"/>
      <c r="Q65" s="83">
        <v>2138</v>
      </c>
      <c r="R65" s="84" t="s">
        <v>642</v>
      </c>
      <c r="S65" s="83">
        <v>334057</v>
      </c>
      <c r="T65" s="83" t="s">
        <v>53</v>
      </c>
      <c r="U65" s="72">
        <v>361</v>
      </c>
      <c r="V65" s="84" t="s">
        <v>642</v>
      </c>
      <c r="W65" s="88">
        <v>1887</v>
      </c>
      <c r="X65" s="82" t="s">
        <v>168</v>
      </c>
      <c r="Y65" s="87" t="s">
        <v>40</v>
      </c>
      <c r="Z65" s="72">
        <v>56</v>
      </c>
      <c r="AA65" s="86" t="s">
        <v>129</v>
      </c>
      <c r="AB65" s="83">
        <v>32000</v>
      </c>
      <c r="AC65" s="86" t="s">
        <v>116</v>
      </c>
      <c r="AD65" s="82"/>
      <c r="AE65" s="82"/>
      <c r="AF65" s="82"/>
      <c r="AG65" s="89">
        <f t="shared" si="3"/>
        <v>12076.800000000001</v>
      </c>
      <c r="AH65" s="89">
        <f t="shared" si="1"/>
        <v>1602.8668126617561</v>
      </c>
      <c r="AI65" s="82" t="s">
        <v>485</v>
      </c>
      <c r="AJ65" s="82" t="s">
        <v>391</v>
      </c>
      <c r="AK65" s="82"/>
    </row>
    <row r="66" spans="1:37" s="9" customFormat="1" ht="14.4" customHeight="1" x14ac:dyDescent="0.3">
      <c r="A66" s="82" t="s">
        <v>39</v>
      </c>
      <c r="B66" s="117">
        <v>1208</v>
      </c>
      <c r="C66" s="83">
        <v>334057</v>
      </c>
      <c r="D66" s="83" t="s">
        <v>53</v>
      </c>
      <c r="E66" s="71">
        <v>2200</v>
      </c>
      <c r="F66" s="72">
        <v>364</v>
      </c>
      <c r="G66" s="73" t="s">
        <v>606</v>
      </c>
      <c r="H66" s="84"/>
      <c r="I66" s="85">
        <v>243</v>
      </c>
      <c r="J66" s="86" t="s">
        <v>82</v>
      </c>
      <c r="K66" s="82" t="s">
        <v>114</v>
      </c>
      <c r="L66" s="82" t="s">
        <v>41</v>
      </c>
      <c r="M66" s="87" t="s">
        <v>40</v>
      </c>
      <c r="N66" s="82"/>
      <c r="O66" s="82"/>
      <c r="P66" s="82"/>
      <c r="Q66" s="71">
        <v>2200</v>
      </c>
      <c r="R66" s="73" t="s">
        <v>606</v>
      </c>
      <c r="S66" s="83">
        <v>334057</v>
      </c>
      <c r="T66" s="83" t="s">
        <v>53</v>
      </c>
      <c r="U66" s="72">
        <v>364</v>
      </c>
      <c r="V66" s="73" t="s">
        <v>606</v>
      </c>
      <c r="W66" s="88">
        <v>243</v>
      </c>
      <c r="X66" s="82" t="s">
        <v>168</v>
      </c>
      <c r="Y66" s="87" t="s">
        <v>40</v>
      </c>
      <c r="Z66" s="72">
        <v>56</v>
      </c>
      <c r="AA66" s="86" t="s">
        <v>129</v>
      </c>
      <c r="AB66" s="83">
        <v>32000</v>
      </c>
      <c r="AC66" s="86" t="s">
        <v>116</v>
      </c>
      <c r="AD66" s="82"/>
      <c r="AE66" s="82"/>
      <c r="AF66" s="82"/>
      <c r="AG66" s="89">
        <f t="shared" si="3"/>
        <v>1555.2</v>
      </c>
      <c r="AH66" s="89">
        <f t="shared" si="1"/>
        <v>206.41051164642644</v>
      </c>
      <c r="AI66" s="82" t="s">
        <v>486</v>
      </c>
      <c r="AJ66" s="82" t="s">
        <v>391</v>
      </c>
      <c r="AK66" s="82"/>
    </row>
    <row r="67" spans="1:37" s="9" customFormat="1" ht="13.2" customHeight="1" x14ac:dyDescent="0.3">
      <c r="A67" s="82" t="s">
        <v>39</v>
      </c>
      <c r="B67" s="117">
        <v>1209</v>
      </c>
      <c r="C67" s="83">
        <v>334057</v>
      </c>
      <c r="D67" s="83" t="s">
        <v>53</v>
      </c>
      <c r="E67" s="71">
        <v>2200</v>
      </c>
      <c r="F67" s="72">
        <v>409</v>
      </c>
      <c r="G67" s="84" t="s">
        <v>604</v>
      </c>
      <c r="H67" s="84"/>
      <c r="I67" s="85">
        <v>924</v>
      </c>
      <c r="J67" s="86" t="s">
        <v>77</v>
      </c>
      <c r="K67" s="82" t="s">
        <v>114</v>
      </c>
      <c r="L67" s="82" t="s">
        <v>41</v>
      </c>
      <c r="M67" s="87" t="s">
        <v>40</v>
      </c>
      <c r="N67" s="82"/>
      <c r="O67" s="82"/>
      <c r="P67" s="82"/>
      <c r="Q67" s="71">
        <v>2200</v>
      </c>
      <c r="R67" s="84" t="s">
        <v>604</v>
      </c>
      <c r="S67" s="83">
        <v>334057</v>
      </c>
      <c r="T67" s="83" t="s">
        <v>53</v>
      </c>
      <c r="U67" s="72">
        <v>409</v>
      </c>
      <c r="V67" s="84" t="s">
        <v>604</v>
      </c>
      <c r="W67" s="88">
        <v>924</v>
      </c>
      <c r="X67" s="82" t="s">
        <v>168</v>
      </c>
      <c r="Y67" s="87" t="s">
        <v>40</v>
      </c>
      <c r="Z67" s="72">
        <v>5</v>
      </c>
      <c r="AA67" s="86" t="s">
        <v>123</v>
      </c>
      <c r="AB67" s="83">
        <v>32000</v>
      </c>
      <c r="AC67" s="86" t="s">
        <v>116</v>
      </c>
      <c r="AD67" s="82"/>
      <c r="AE67" s="82"/>
      <c r="AF67" s="82"/>
      <c r="AG67" s="89">
        <f t="shared" si="3"/>
        <v>5913.6</v>
      </c>
      <c r="AH67" s="89">
        <f t="shared" si="1"/>
        <v>784.86959984073269</v>
      </c>
      <c r="AI67" s="82" t="s">
        <v>487</v>
      </c>
      <c r="AJ67" s="82" t="s">
        <v>391</v>
      </c>
      <c r="AK67" s="82"/>
    </row>
    <row r="68" spans="1:37" s="9" customFormat="1" ht="14.4" customHeight="1" x14ac:dyDescent="0.3">
      <c r="A68" s="82" t="s">
        <v>46</v>
      </c>
      <c r="B68" s="117">
        <v>765</v>
      </c>
      <c r="C68" s="83">
        <v>334057</v>
      </c>
      <c r="D68" s="83" t="s">
        <v>53</v>
      </c>
      <c r="E68" s="71">
        <v>2518</v>
      </c>
      <c r="F68" s="72" t="s">
        <v>187</v>
      </c>
      <c r="G68" s="84" t="s">
        <v>643</v>
      </c>
      <c r="H68" s="84"/>
      <c r="I68" s="97">
        <v>208</v>
      </c>
      <c r="J68" s="82" t="s">
        <v>213</v>
      </c>
      <c r="K68" s="82" t="s">
        <v>214</v>
      </c>
      <c r="L68" s="82" t="s">
        <v>41</v>
      </c>
      <c r="M68" s="87" t="s">
        <v>40</v>
      </c>
      <c r="N68" s="82"/>
      <c r="O68" s="82"/>
      <c r="P68" s="82"/>
      <c r="Q68" s="83">
        <v>2518</v>
      </c>
      <c r="R68" s="84" t="s">
        <v>643</v>
      </c>
      <c r="S68" s="83">
        <v>334057</v>
      </c>
      <c r="T68" s="83" t="s">
        <v>53</v>
      </c>
      <c r="U68" s="72" t="s">
        <v>187</v>
      </c>
      <c r="V68" s="84" t="s">
        <v>643</v>
      </c>
      <c r="W68" s="88">
        <v>208</v>
      </c>
      <c r="X68" s="82" t="s">
        <v>205</v>
      </c>
      <c r="Y68" s="87" t="s">
        <v>40</v>
      </c>
      <c r="Z68" s="72">
        <v>6</v>
      </c>
      <c r="AA68" s="86" t="s">
        <v>188</v>
      </c>
      <c r="AB68" s="83">
        <v>32000</v>
      </c>
      <c r="AC68" s="86" t="s">
        <v>50</v>
      </c>
      <c r="AD68" s="82"/>
      <c r="AE68" s="82"/>
      <c r="AF68" s="82"/>
      <c r="AG68" s="98">
        <f>I68*36.42</f>
        <v>7575.3600000000006</v>
      </c>
      <c r="AH68" s="89">
        <f t="shared" si="1"/>
        <v>1005.4230539518217</v>
      </c>
      <c r="AI68" s="82" t="s">
        <v>488</v>
      </c>
      <c r="AJ68" s="82" t="s">
        <v>391</v>
      </c>
      <c r="AK68" s="82"/>
    </row>
    <row r="69" spans="1:37" s="9" customFormat="1" ht="13.2" customHeight="1" x14ac:dyDescent="0.3">
      <c r="A69" s="82" t="s">
        <v>39</v>
      </c>
      <c r="B69" s="117">
        <v>1210</v>
      </c>
      <c r="C69" s="83">
        <v>334057</v>
      </c>
      <c r="D69" s="83" t="s">
        <v>53</v>
      </c>
      <c r="E69" s="71">
        <v>2139</v>
      </c>
      <c r="F69" s="72">
        <v>448</v>
      </c>
      <c r="G69" s="84" t="s">
        <v>644</v>
      </c>
      <c r="H69" s="84"/>
      <c r="I69" s="85">
        <v>849</v>
      </c>
      <c r="J69" s="86" t="s">
        <v>84</v>
      </c>
      <c r="K69" s="82" t="s">
        <v>114</v>
      </c>
      <c r="L69" s="82" t="s">
        <v>41</v>
      </c>
      <c r="M69" s="87" t="s">
        <v>40</v>
      </c>
      <c r="N69" s="82" t="s">
        <v>645</v>
      </c>
      <c r="O69" s="84" t="s">
        <v>644</v>
      </c>
      <c r="P69" s="82"/>
      <c r="Q69" s="83">
        <v>2139</v>
      </c>
      <c r="R69" s="84" t="s">
        <v>644</v>
      </c>
      <c r="S69" s="83">
        <v>334057</v>
      </c>
      <c r="T69" s="83" t="s">
        <v>53</v>
      </c>
      <c r="U69" s="72">
        <v>448</v>
      </c>
      <c r="V69" s="84" t="s">
        <v>644</v>
      </c>
      <c r="W69" s="88">
        <v>849</v>
      </c>
      <c r="X69" s="82" t="s">
        <v>168</v>
      </c>
      <c r="Y69" s="87" t="s">
        <v>40</v>
      </c>
      <c r="Z69" s="72">
        <v>6</v>
      </c>
      <c r="AA69" s="86" t="s">
        <v>130</v>
      </c>
      <c r="AB69" s="83">
        <v>32000</v>
      </c>
      <c r="AC69" s="86" t="s">
        <v>116</v>
      </c>
      <c r="AD69" s="82"/>
      <c r="AE69" s="82"/>
      <c r="AF69" s="82"/>
      <c r="AG69" s="89">
        <f t="shared" si="3"/>
        <v>5433.6</v>
      </c>
      <c r="AH69" s="89">
        <f t="shared" ref="AH69:AH132" si="4">AG69/7.5345</f>
        <v>721.16265180171217</v>
      </c>
      <c r="AI69" s="82" t="s">
        <v>489</v>
      </c>
      <c r="AJ69" s="82" t="s">
        <v>391</v>
      </c>
      <c r="AK69" s="82"/>
    </row>
    <row r="70" spans="1:37" s="9" customFormat="1" ht="12" customHeight="1" x14ac:dyDescent="0.3">
      <c r="A70" s="82" t="s">
        <v>39</v>
      </c>
      <c r="B70" s="117">
        <v>261</v>
      </c>
      <c r="C70" s="83">
        <v>334057</v>
      </c>
      <c r="D70" s="83" t="s">
        <v>53</v>
      </c>
      <c r="E70" s="71">
        <v>1745</v>
      </c>
      <c r="F70" s="72" t="s">
        <v>189</v>
      </c>
      <c r="G70" s="84" t="s">
        <v>646</v>
      </c>
      <c r="H70" s="84"/>
      <c r="I70" s="97">
        <v>1411</v>
      </c>
      <c r="J70" s="82" t="s">
        <v>215</v>
      </c>
      <c r="K70" s="82" t="s">
        <v>214</v>
      </c>
      <c r="L70" s="82" t="s">
        <v>41</v>
      </c>
      <c r="M70" s="87" t="s">
        <v>40</v>
      </c>
      <c r="N70" s="82"/>
      <c r="O70" s="82"/>
      <c r="P70" s="82"/>
      <c r="Q70" s="83">
        <v>1745</v>
      </c>
      <c r="R70" s="84" t="s">
        <v>646</v>
      </c>
      <c r="S70" s="83">
        <v>334057</v>
      </c>
      <c r="T70" s="83" t="s">
        <v>53</v>
      </c>
      <c r="U70" s="99" t="s">
        <v>189</v>
      </c>
      <c r="V70" s="84" t="s">
        <v>646</v>
      </c>
      <c r="W70" s="88">
        <v>1411</v>
      </c>
      <c r="X70" s="82" t="s">
        <v>205</v>
      </c>
      <c r="Y70" s="87" t="s">
        <v>40</v>
      </c>
      <c r="Z70" s="72" t="s">
        <v>192</v>
      </c>
      <c r="AA70" s="86" t="s">
        <v>190</v>
      </c>
      <c r="AB70" s="83">
        <v>32000</v>
      </c>
      <c r="AC70" s="86" t="s">
        <v>191</v>
      </c>
      <c r="AD70" s="82"/>
      <c r="AE70" s="82"/>
      <c r="AF70" s="82"/>
      <c r="AG70" s="100">
        <f>905*30+506*5000</f>
        <v>2557150</v>
      </c>
      <c r="AH70" s="89">
        <f t="shared" si="4"/>
        <v>339392.12953746098</v>
      </c>
      <c r="AI70" s="82" t="s">
        <v>490</v>
      </c>
      <c r="AJ70" s="82" t="s">
        <v>391</v>
      </c>
      <c r="AK70" s="82"/>
    </row>
    <row r="71" spans="1:37" s="9" customFormat="1" ht="13.2" customHeight="1" x14ac:dyDescent="0.3">
      <c r="A71" s="82" t="s">
        <v>39</v>
      </c>
      <c r="B71" s="117">
        <v>227</v>
      </c>
      <c r="C71" s="83">
        <v>334058</v>
      </c>
      <c r="D71" s="83" t="s">
        <v>53</v>
      </c>
      <c r="E71" s="71">
        <v>1939</v>
      </c>
      <c r="F71" s="72">
        <v>452</v>
      </c>
      <c r="G71" s="84" t="s">
        <v>604</v>
      </c>
      <c r="H71" s="84"/>
      <c r="I71" s="97">
        <v>1544</v>
      </c>
      <c r="J71" s="82" t="s">
        <v>605</v>
      </c>
      <c r="K71" s="82" t="s">
        <v>214</v>
      </c>
      <c r="L71" s="82" t="s">
        <v>41</v>
      </c>
      <c r="M71" s="87" t="s">
        <v>40</v>
      </c>
      <c r="N71" s="82"/>
      <c r="O71" s="82"/>
      <c r="P71" s="82"/>
      <c r="Q71" s="83">
        <v>1939</v>
      </c>
      <c r="R71" s="82" t="s">
        <v>604</v>
      </c>
      <c r="S71" s="83">
        <v>334057</v>
      </c>
      <c r="T71" s="83" t="s">
        <v>53</v>
      </c>
      <c r="U71" s="99">
        <v>452</v>
      </c>
      <c r="V71" s="82" t="s">
        <v>604</v>
      </c>
      <c r="W71" s="88">
        <v>1544</v>
      </c>
      <c r="X71" s="101" t="s">
        <v>205</v>
      </c>
      <c r="Y71" s="87" t="s">
        <v>40</v>
      </c>
      <c r="Z71" s="72">
        <v>6</v>
      </c>
      <c r="AA71" s="86" t="s">
        <v>193</v>
      </c>
      <c r="AB71" s="83">
        <v>32000</v>
      </c>
      <c r="AC71" s="86" t="s">
        <v>194</v>
      </c>
      <c r="AD71" s="82"/>
      <c r="AE71" s="82"/>
      <c r="AF71" s="82"/>
      <c r="AG71" s="98">
        <f>920*36.42+620*5000</f>
        <v>3133506.4</v>
      </c>
      <c r="AH71" s="89">
        <f t="shared" si="4"/>
        <v>415887.76959320455</v>
      </c>
      <c r="AI71" s="82" t="s">
        <v>491</v>
      </c>
      <c r="AJ71" s="82" t="s">
        <v>391</v>
      </c>
      <c r="AK71" s="82"/>
    </row>
    <row r="72" spans="1:37" s="9" customFormat="1" ht="13.2" customHeight="1" x14ac:dyDescent="0.3">
      <c r="A72" s="82" t="s">
        <v>39</v>
      </c>
      <c r="B72" s="117">
        <v>1211</v>
      </c>
      <c r="C72" s="83">
        <v>334057</v>
      </c>
      <c r="D72" s="83" t="s">
        <v>53</v>
      </c>
      <c r="E72" s="71">
        <v>2140</v>
      </c>
      <c r="F72" s="72">
        <v>478</v>
      </c>
      <c r="G72" s="84" t="s">
        <v>648</v>
      </c>
      <c r="H72" s="84"/>
      <c r="I72" s="85">
        <v>2424</v>
      </c>
      <c r="J72" s="86" t="s">
        <v>84</v>
      </c>
      <c r="K72" s="82" t="s">
        <v>114</v>
      </c>
      <c r="L72" s="82" t="s">
        <v>41</v>
      </c>
      <c r="M72" s="87" t="s">
        <v>40</v>
      </c>
      <c r="N72" s="82" t="s">
        <v>647</v>
      </c>
      <c r="O72" s="84" t="s">
        <v>648</v>
      </c>
      <c r="P72" s="82"/>
      <c r="Q72" s="83">
        <v>2140</v>
      </c>
      <c r="R72" s="84" t="s">
        <v>648</v>
      </c>
      <c r="S72" s="83">
        <v>334057</v>
      </c>
      <c r="T72" s="83" t="s">
        <v>53</v>
      </c>
      <c r="U72" s="72">
        <v>478</v>
      </c>
      <c r="V72" s="84" t="s">
        <v>648</v>
      </c>
      <c r="W72" s="88">
        <v>2424</v>
      </c>
      <c r="X72" s="82" t="s">
        <v>168</v>
      </c>
      <c r="Y72" s="87" t="s">
        <v>40</v>
      </c>
      <c r="Z72" s="72">
        <v>6</v>
      </c>
      <c r="AA72" s="86" t="s">
        <v>131</v>
      </c>
      <c r="AB72" s="83">
        <v>32000</v>
      </c>
      <c r="AC72" s="86" t="s">
        <v>116</v>
      </c>
      <c r="AD72" s="82"/>
      <c r="AE72" s="82"/>
      <c r="AF72" s="82"/>
      <c r="AG72" s="89">
        <f t="shared" ref="AG72:AG81" si="5">I72*6.4</f>
        <v>15513.6</v>
      </c>
      <c r="AH72" s="89">
        <f t="shared" si="4"/>
        <v>2059.0085606211428</v>
      </c>
      <c r="AI72" s="82" t="s">
        <v>492</v>
      </c>
      <c r="AJ72" s="82" t="s">
        <v>391</v>
      </c>
      <c r="AK72" s="82"/>
    </row>
    <row r="73" spans="1:37" s="9" customFormat="1" ht="13.2" customHeight="1" x14ac:dyDescent="0.3">
      <c r="A73" s="82" t="s">
        <v>39</v>
      </c>
      <c r="B73" s="117">
        <v>1212</v>
      </c>
      <c r="C73" s="83">
        <v>334057</v>
      </c>
      <c r="D73" s="83" t="s">
        <v>53</v>
      </c>
      <c r="E73" s="71">
        <v>2618</v>
      </c>
      <c r="F73" s="72" t="s">
        <v>378</v>
      </c>
      <c r="G73" s="84" t="s">
        <v>649</v>
      </c>
      <c r="H73" s="84"/>
      <c r="I73" s="85">
        <v>112</v>
      </c>
      <c r="J73" s="86" t="s">
        <v>316</v>
      </c>
      <c r="K73" s="82" t="s">
        <v>208</v>
      </c>
      <c r="L73" s="82" t="s">
        <v>41</v>
      </c>
      <c r="M73" s="87" t="s">
        <v>40</v>
      </c>
      <c r="N73" s="82" t="s">
        <v>650</v>
      </c>
      <c r="O73" s="84" t="s">
        <v>649</v>
      </c>
      <c r="P73" s="82"/>
      <c r="Q73" s="83">
        <v>2618</v>
      </c>
      <c r="R73" s="84" t="s">
        <v>649</v>
      </c>
      <c r="S73" s="83">
        <v>334057</v>
      </c>
      <c r="T73" s="83" t="s">
        <v>53</v>
      </c>
      <c r="U73" s="72" t="s">
        <v>378</v>
      </c>
      <c r="V73" s="84" t="s">
        <v>649</v>
      </c>
      <c r="W73" s="88">
        <v>112</v>
      </c>
      <c r="X73" s="82" t="s">
        <v>205</v>
      </c>
      <c r="Y73" s="87" t="s">
        <v>40</v>
      </c>
      <c r="Z73" s="72">
        <v>6</v>
      </c>
      <c r="AA73" s="86" t="s">
        <v>316</v>
      </c>
      <c r="AB73" s="83">
        <v>32000</v>
      </c>
      <c r="AC73" s="86" t="s">
        <v>44</v>
      </c>
      <c r="AD73" s="82"/>
      <c r="AE73" s="82"/>
      <c r="AF73" s="82"/>
      <c r="AG73" s="89">
        <f t="shared" si="5"/>
        <v>716.80000000000007</v>
      </c>
      <c r="AH73" s="89">
        <f t="shared" si="4"/>
        <v>95.135709071603955</v>
      </c>
      <c r="AI73" s="82" t="s">
        <v>493</v>
      </c>
      <c r="AJ73" s="82" t="s">
        <v>391</v>
      </c>
      <c r="AK73" s="82"/>
    </row>
    <row r="74" spans="1:37" s="80" customFormat="1" ht="11.4" customHeight="1" x14ac:dyDescent="0.3">
      <c r="A74" s="70" t="s">
        <v>39</v>
      </c>
      <c r="B74" s="117">
        <v>1213</v>
      </c>
      <c r="C74" s="71">
        <v>334057</v>
      </c>
      <c r="D74" s="71" t="s">
        <v>53</v>
      </c>
      <c r="E74" s="71">
        <v>2062</v>
      </c>
      <c r="F74" s="72" t="s">
        <v>132</v>
      </c>
      <c r="G74" s="73" t="s">
        <v>652</v>
      </c>
      <c r="H74" s="73"/>
      <c r="I74" s="81">
        <v>15913</v>
      </c>
      <c r="J74" s="78" t="s">
        <v>174</v>
      </c>
      <c r="K74" s="70" t="s">
        <v>114</v>
      </c>
      <c r="L74" s="70" t="s">
        <v>41</v>
      </c>
      <c r="M74" s="76" t="s">
        <v>40</v>
      </c>
      <c r="N74" s="70" t="s">
        <v>651</v>
      </c>
      <c r="O74" s="73" t="s">
        <v>652</v>
      </c>
      <c r="P74" s="70"/>
      <c r="Q74" s="71">
        <v>2062</v>
      </c>
      <c r="R74" s="73" t="s">
        <v>652</v>
      </c>
      <c r="S74" s="71">
        <v>334057</v>
      </c>
      <c r="T74" s="71" t="s">
        <v>53</v>
      </c>
      <c r="U74" s="72" t="s">
        <v>132</v>
      </c>
      <c r="V74" s="73" t="s">
        <v>652</v>
      </c>
      <c r="W74" s="77">
        <v>15913</v>
      </c>
      <c r="X74" s="70" t="s">
        <v>168</v>
      </c>
      <c r="Y74" s="76" t="s">
        <v>40</v>
      </c>
      <c r="Z74" s="72">
        <v>6</v>
      </c>
      <c r="AA74" s="78" t="s">
        <v>128</v>
      </c>
      <c r="AB74" s="71">
        <v>32000</v>
      </c>
      <c r="AC74" s="78" t="s">
        <v>133</v>
      </c>
      <c r="AD74" s="70"/>
      <c r="AE74" s="70"/>
      <c r="AF74" s="70"/>
      <c r="AG74" s="79">
        <f>I74*5.26</f>
        <v>83702.37999999999</v>
      </c>
      <c r="AH74" s="79">
        <f t="shared" si="4"/>
        <v>11109.214944588226</v>
      </c>
      <c r="AI74" s="70" t="s">
        <v>494</v>
      </c>
      <c r="AJ74" s="70" t="s">
        <v>391</v>
      </c>
      <c r="AK74" s="70"/>
    </row>
    <row r="75" spans="1:37" s="80" customFormat="1" ht="13.2" customHeight="1" x14ac:dyDescent="0.3">
      <c r="A75" s="70" t="s">
        <v>39</v>
      </c>
      <c r="B75" s="117">
        <v>1214</v>
      </c>
      <c r="C75" s="71">
        <v>334057</v>
      </c>
      <c r="D75" s="71" t="s">
        <v>53</v>
      </c>
      <c r="E75" s="71">
        <v>2200</v>
      </c>
      <c r="F75" s="72" t="s">
        <v>83</v>
      </c>
      <c r="G75" s="73" t="s">
        <v>606</v>
      </c>
      <c r="H75" s="73"/>
      <c r="I75" s="81">
        <v>3640</v>
      </c>
      <c r="J75" s="78" t="s">
        <v>84</v>
      </c>
      <c r="K75" s="70" t="s">
        <v>114</v>
      </c>
      <c r="L75" s="70" t="s">
        <v>41</v>
      </c>
      <c r="M75" s="76" t="s">
        <v>40</v>
      </c>
      <c r="N75" s="70"/>
      <c r="O75" s="70"/>
      <c r="P75" s="70"/>
      <c r="Q75" s="71">
        <v>2200</v>
      </c>
      <c r="R75" s="73" t="s">
        <v>606</v>
      </c>
      <c r="S75" s="71">
        <v>334057</v>
      </c>
      <c r="T75" s="71" t="s">
        <v>53</v>
      </c>
      <c r="U75" s="72" t="s">
        <v>83</v>
      </c>
      <c r="V75" s="73" t="s">
        <v>606</v>
      </c>
      <c r="W75" s="77">
        <v>3640</v>
      </c>
      <c r="X75" s="70" t="s">
        <v>168</v>
      </c>
      <c r="Y75" s="76" t="s">
        <v>40</v>
      </c>
      <c r="Z75" s="72">
        <v>6</v>
      </c>
      <c r="AA75" s="78" t="s">
        <v>128</v>
      </c>
      <c r="AB75" s="71">
        <v>32000</v>
      </c>
      <c r="AC75" s="78" t="s">
        <v>116</v>
      </c>
      <c r="AD75" s="70"/>
      <c r="AE75" s="70"/>
      <c r="AF75" s="70"/>
      <c r="AG75" s="79">
        <f t="shared" si="5"/>
        <v>23296</v>
      </c>
      <c r="AH75" s="79">
        <f t="shared" si="4"/>
        <v>3091.9105448271284</v>
      </c>
      <c r="AI75" s="70" t="s">
        <v>495</v>
      </c>
      <c r="AJ75" s="70" t="s">
        <v>391</v>
      </c>
      <c r="AK75" s="70"/>
    </row>
    <row r="76" spans="1:37" s="80" customFormat="1" ht="13.8" customHeight="1" x14ac:dyDescent="0.3">
      <c r="A76" s="70" t="s">
        <v>39</v>
      </c>
      <c r="B76" s="117">
        <v>1215</v>
      </c>
      <c r="C76" s="71">
        <v>334057</v>
      </c>
      <c r="D76" s="71" t="s">
        <v>53</v>
      </c>
      <c r="E76" s="71">
        <v>2200</v>
      </c>
      <c r="F76" s="92">
        <v>554</v>
      </c>
      <c r="G76" s="73" t="s">
        <v>604</v>
      </c>
      <c r="H76" s="73"/>
      <c r="I76" s="81">
        <v>806</v>
      </c>
      <c r="J76" s="78" t="s">
        <v>84</v>
      </c>
      <c r="K76" s="70" t="s">
        <v>114</v>
      </c>
      <c r="L76" s="70" t="s">
        <v>41</v>
      </c>
      <c r="M76" s="76" t="s">
        <v>40</v>
      </c>
      <c r="N76" s="70"/>
      <c r="O76" s="70"/>
      <c r="P76" s="70"/>
      <c r="Q76" s="71">
        <v>2200</v>
      </c>
      <c r="R76" s="73" t="s">
        <v>604</v>
      </c>
      <c r="S76" s="71">
        <v>334057</v>
      </c>
      <c r="T76" s="71" t="s">
        <v>53</v>
      </c>
      <c r="U76" s="72">
        <v>554</v>
      </c>
      <c r="V76" s="73" t="s">
        <v>604</v>
      </c>
      <c r="W76" s="77">
        <v>806</v>
      </c>
      <c r="X76" s="70" t="s">
        <v>168</v>
      </c>
      <c r="Y76" s="76" t="s">
        <v>40</v>
      </c>
      <c r="Z76" s="72">
        <v>6</v>
      </c>
      <c r="AA76" s="78" t="s">
        <v>131</v>
      </c>
      <c r="AB76" s="71">
        <v>32000</v>
      </c>
      <c r="AC76" s="78" t="s">
        <v>116</v>
      </c>
      <c r="AD76" s="70"/>
      <c r="AE76" s="70"/>
      <c r="AF76" s="70"/>
      <c r="AG76" s="79">
        <f t="shared" si="5"/>
        <v>5158.4000000000005</v>
      </c>
      <c r="AH76" s="79">
        <f t="shared" si="4"/>
        <v>684.63733492600704</v>
      </c>
      <c r="AI76" s="70" t="s">
        <v>496</v>
      </c>
      <c r="AJ76" s="70" t="s">
        <v>391</v>
      </c>
      <c r="AK76" s="70"/>
    </row>
    <row r="77" spans="1:37" s="80" customFormat="1" ht="15.6" customHeight="1" x14ac:dyDescent="0.3">
      <c r="A77" s="70" t="s">
        <v>39</v>
      </c>
      <c r="B77" s="117">
        <v>217</v>
      </c>
      <c r="C77" s="71">
        <v>334057</v>
      </c>
      <c r="D77" s="71" t="s">
        <v>53</v>
      </c>
      <c r="E77" s="71">
        <v>1910</v>
      </c>
      <c r="F77" s="72">
        <v>557</v>
      </c>
      <c r="G77" s="73" t="s">
        <v>635</v>
      </c>
      <c r="H77" s="73"/>
      <c r="I77" s="93">
        <v>2989</v>
      </c>
      <c r="J77" s="75" t="s">
        <v>207</v>
      </c>
      <c r="K77" s="70" t="s">
        <v>208</v>
      </c>
      <c r="L77" s="70" t="s">
        <v>41</v>
      </c>
      <c r="M77" s="76" t="s">
        <v>40</v>
      </c>
      <c r="N77" s="70"/>
      <c r="O77" s="70"/>
      <c r="P77" s="70"/>
      <c r="Q77" s="71">
        <v>1910</v>
      </c>
      <c r="R77" s="73" t="s">
        <v>635</v>
      </c>
      <c r="S77" s="71">
        <v>334057</v>
      </c>
      <c r="T77" s="71" t="s">
        <v>53</v>
      </c>
      <c r="U77" s="72">
        <v>557</v>
      </c>
      <c r="V77" s="73" t="s">
        <v>635</v>
      </c>
      <c r="W77" s="77">
        <v>2989</v>
      </c>
      <c r="X77" s="70" t="s">
        <v>205</v>
      </c>
      <c r="Y77" s="76" t="s">
        <v>40</v>
      </c>
      <c r="Z77" s="72">
        <v>6</v>
      </c>
      <c r="AA77" s="78" t="s">
        <v>195</v>
      </c>
      <c r="AB77" s="71">
        <v>32000</v>
      </c>
      <c r="AC77" s="78" t="s">
        <v>196</v>
      </c>
      <c r="AD77" s="70"/>
      <c r="AE77" s="70"/>
      <c r="AF77" s="70"/>
      <c r="AG77" s="91">
        <f>2706*36.42+283*5000</f>
        <v>1513552.52</v>
      </c>
      <c r="AH77" s="79">
        <f t="shared" si="4"/>
        <v>200882.94113743445</v>
      </c>
      <c r="AI77" s="70" t="s">
        <v>497</v>
      </c>
      <c r="AJ77" s="70" t="s">
        <v>391</v>
      </c>
      <c r="AK77" s="70"/>
    </row>
    <row r="78" spans="1:37" s="80" customFormat="1" ht="11.4" customHeight="1" x14ac:dyDescent="0.3">
      <c r="A78" s="70" t="s">
        <v>39</v>
      </c>
      <c r="B78" s="117">
        <v>1216</v>
      </c>
      <c r="C78" s="71">
        <v>334057</v>
      </c>
      <c r="D78" s="71" t="s">
        <v>53</v>
      </c>
      <c r="E78" s="71">
        <v>2200</v>
      </c>
      <c r="F78" s="72">
        <v>579</v>
      </c>
      <c r="G78" s="73" t="s">
        <v>606</v>
      </c>
      <c r="H78" s="73"/>
      <c r="I78" s="81">
        <v>2985</v>
      </c>
      <c r="J78" s="78" t="s">
        <v>84</v>
      </c>
      <c r="K78" s="70" t="s">
        <v>114</v>
      </c>
      <c r="L78" s="70" t="s">
        <v>41</v>
      </c>
      <c r="M78" s="76" t="s">
        <v>40</v>
      </c>
      <c r="N78" s="70"/>
      <c r="O78" s="70"/>
      <c r="P78" s="70"/>
      <c r="Q78" s="71">
        <v>2200</v>
      </c>
      <c r="R78" s="73" t="s">
        <v>606</v>
      </c>
      <c r="S78" s="71">
        <v>334057</v>
      </c>
      <c r="T78" s="71" t="s">
        <v>53</v>
      </c>
      <c r="U78" s="72">
        <v>579</v>
      </c>
      <c r="V78" s="73" t="s">
        <v>606</v>
      </c>
      <c r="W78" s="77">
        <v>2985</v>
      </c>
      <c r="X78" s="70" t="s">
        <v>168</v>
      </c>
      <c r="Y78" s="76" t="s">
        <v>40</v>
      </c>
      <c r="Z78" s="72">
        <v>6</v>
      </c>
      <c r="AA78" s="78" t="s">
        <v>134</v>
      </c>
      <c r="AB78" s="71">
        <v>32000</v>
      </c>
      <c r="AC78" s="78" t="s">
        <v>116</v>
      </c>
      <c r="AD78" s="70"/>
      <c r="AE78" s="70"/>
      <c r="AF78" s="70"/>
      <c r="AG78" s="79">
        <f t="shared" si="5"/>
        <v>19104</v>
      </c>
      <c r="AH78" s="79">
        <f t="shared" si="4"/>
        <v>2535.536531953016</v>
      </c>
      <c r="AI78" s="70" t="s">
        <v>498</v>
      </c>
      <c r="AJ78" s="70" t="s">
        <v>391</v>
      </c>
      <c r="AK78" s="70"/>
    </row>
    <row r="79" spans="1:37" s="80" customFormat="1" ht="16.8" customHeight="1" x14ac:dyDescent="0.3">
      <c r="A79" s="70" t="s">
        <v>39</v>
      </c>
      <c r="B79" s="117">
        <v>1217</v>
      </c>
      <c r="C79" s="71">
        <v>334057</v>
      </c>
      <c r="D79" s="71" t="s">
        <v>53</v>
      </c>
      <c r="E79" s="71">
        <v>2063</v>
      </c>
      <c r="F79" s="72">
        <v>595</v>
      </c>
      <c r="G79" s="73" t="s">
        <v>654</v>
      </c>
      <c r="H79" s="73"/>
      <c r="I79" s="81">
        <v>15639</v>
      </c>
      <c r="J79" s="78" t="s">
        <v>175</v>
      </c>
      <c r="K79" s="70" t="s">
        <v>114</v>
      </c>
      <c r="L79" s="70" t="s">
        <v>41</v>
      </c>
      <c r="M79" s="76" t="s">
        <v>40</v>
      </c>
      <c r="N79" s="70" t="s">
        <v>653</v>
      </c>
      <c r="O79" s="73" t="s">
        <v>654</v>
      </c>
      <c r="P79" s="70"/>
      <c r="Q79" s="71">
        <v>2063</v>
      </c>
      <c r="R79" s="73" t="s">
        <v>654</v>
      </c>
      <c r="S79" s="71">
        <v>334057</v>
      </c>
      <c r="T79" s="71" t="s">
        <v>53</v>
      </c>
      <c r="U79" s="72">
        <v>595</v>
      </c>
      <c r="V79" s="73" t="s">
        <v>654</v>
      </c>
      <c r="W79" s="77">
        <v>15639</v>
      </c>
      <c r="X79" s="70" t="s">
        <v>168</v>
      </c>
      <c r="Y79" s="76" t="s">
        <v>40</v>
      </c>
      <c r="Z79" s="72" t="s">
        <v>135</v>
      </c>
      <c r="AA79" s="78" t="s">
        <v>134</v>
      </c>
      <c r="AB79" s="71">
        <v>32000</v>
      </c>
      <c r="AC79" s="78" t="s">
        <v>126</v>
      </c>
      <c r="AD79" s="70"/>
      <c r="AE79" s="70"/>
      <c r="AF79" s="70"/>
      <c r="AG79" s="79">
        <f>I79*5.26+8*5000</f>
        <v>122261.14</v>
      </c>
      <c r="AH79" s="79">
        <f t="shared" si="4"/>
        <v>16226.841860773773</v>
      </c>
      <c r="AI79" s="70" t="s">
        <v>499</v>
      </c>
      <c r="AJ79" s="70" t="s">
        <v>391</v>
      </c>
      <c r="AK79" s="70"/>
    </row>
    <row r="80" spans="1:37" s="80" customFormat="1" ht="16.8" customHeight="1" x14ac:dyDescent="0.3">
      <c r="A80" s="70" t="s">
        <v>39</v>
      </c>
      <c r="B80" s="117">
        <v>1218</v>
      </c>
      <c r="C80" s="71">
        <v>334057</v>
      </c>
      <c r="D80" s="71" t="s">
        <v>53</v>
      </c>
      <c r="E80" s="71">
        <v>2200</v>
      </c>
      <c r="F80" s="72">
        <v>613</v>
      </c>
      <c r="G80" s="73" t="s">
        <v>606</v>
      </c>
      <c r="H80" s="73"/>
      <c r="I80" s="81">
        <v>1057</v>
      </c>
      <c r="J80" s="78" t="s">
        <v>85</v>
      </c>
      <c r="K80" s="70" t="s">
        <v>114</v>
      </c>
      <c r="L80" s="70" t="s">
        <v>41</v>
      </c>
      <c r="M80" s="76" t="s">
        <v>40</v>
      </c>
      <c r="N80" s="70"/>
      <c r="O80" s="70"/>
      <c r="P80" s="70"/>
      <c r="Q80" s="71">
        <v>2200</v>
      </c>
      <c r="R80" s="73" t="s">
        <v>606</v>
      </c>
      <c r="S80" s="71">
        <v>334057</v>
      </c>
      <c r="T80" s="71" t="s">
        <v>53</v>
      </c>
      <c r="U80" s="72">
        <v>613</v>
      </c>
      <c r="V80" s="73" t="s">
        <v>606</v>
      </c>
      <c r="W80" s="77">
        <v>1057</v>
      </c>
      <c r="X80" s="70" t="s">
        <v>168</v>
      </c>
      <c r="Y80" s="76" t="s">
        <v>40</v>
      </c>
      <c r="Z80" s="72">
        <v>6</v>
      </c>
      <c r="AA80" s="78" t="s">
        <v>136</v>
      </c>
      <c r="AB80" s="71">
        <v>32000</v>
      </c>
      <c r="AC80" s="78" t="s">
        <v>116</v>
      </c>
      <c r="AD80" s="70"/>
      <c r="AE80" s="70"/>
      <c r="AF80" s="70"/>
      <c r="AG80" s="79">
        <f t="shared" si="5"/>
        <v>6764.8</v>
      </c>
      <c r="AH80" s="79">
        <f t="shared" si="4"/>
        <v>897.8432543632623</v>
      </c>
      <c r="AI80" s="70" t="s">
        <v>500</v>
      </c>
      <c r="AJ80" s="70" t="s">
        <v>391</v>
      </c>
      <c r="AK80" s="70"/>
    </row>
    <row r="81" spans="1:37" s="80" customFormat="1" ht="18.600000000000001" customHeight="1" x14ac:dyDescent="0.3">
      <c r="A81" s="70" t="s">
        <v>39</v>
      </c>
      <c r="B81" s="117">
        <v>1219</v>
      </c>
      <c r="C81" s="71">
        <v>334057</v>
      </c>
      <c r="D81" s="71" t="s">
        <v>53</v>
      </c>
      <c r="E81" s="71">
        <v>2200</v>
      </c>
      <c r="F81" s="72">
        <v>645</v>
      </c>
      <c r="G81" s="73" t="s">
        <v>606</v>
      </c>
      <c r="H81" s="73"/>
      <c r="I81" s="81">
        <v>753</v>
      </c>
      <c r="J81" s="78" t="s">
        <v>84</v>
      </c>
      <c r="K81" s="70" t="s">
        <v>114</v>
      </c>
      <c r="L81" s="70" t="s">
        <v>41</v>
      </c>
      <c r="M81" s="76" t="s">
        <v>40</v>
      </c>
      <c r="N81" s="70"/>
      <c r="O81" s="70"/>
      <c r="P81" s="70"/>
      <c r="Q81" s="71">
        <v>2200</v>
      </c>
      <c r="R81" s="73" t="s">
        <v>606</v>
      </c>
      <c r="S81" s="71">
        <v>334057</v>
      </c>
      <c r="T81" s="71" t="s">
        <v>53</v>
      </c>
      <c r="U81" s="72">
        <v>645</v>
      </c>
      <c r="V81" s="73" t="s">
        <v>606</v>
      </c>
      <c r="W81" s="77">
        <v>753</v>
      </c>
      <c r="X81" s="70" t="s">
        <v>168</v>
      </c>
      <c r="Y81" s="76" t="s">
        <v>40</v>
      </c>
      <c r="Z81" s="72">
        <v>51</v>
      </c>
      <c r="AA81" s="78" t="s">
        <v>131</v>
      </c>
      <c r="AB81" s="71">
        <v>32000</v>
      </c>
      <c r="AC81" s="78" t="s">
        <v>116</v>
      </c>
      <c r="AD81" s="70"/>
      <c r="AE81" s="70"/>
      <c r="AF81" s="70"/>
      <c r="AG81" s="79">
        <f t="shared" si="5"/>
        <v>4819.2</v>
      </c>
      <c r="AH81" s="79">
        <f t="shared" si="4"/>
        <v>639.61775831176578</v>
      </c>
      <c r="AI81" s="70" t="s">
        <v>501</v>
      </c>
      <c r="AJ81" s="70" t="s">
        <v>391</v>
      </c>
      <c r="AK81" s="70"/>
    </row>
    <row r="82" spans="1:37" s="80" customFormat="1" ht="15.6" customHeight="1" x14ac:dyDescent="0.3">
      <c r="A82" s="70" t="s">
        <v>46</v>
      </c>
      <c r="B82" s="117">
        <v>1220</v>
      </c>
      <c r="C82" s="71">
        <v>334057</v>
      </c>
      <c r="D82" s="71" t="s">
        <v>53</v>
      </c>
      <c r="E82" s="71">
        <v>1745</v>
      </c>
      <c r="F82" s="72" t="s">
        <v>197</v>
      </c>
      <c r="G82" s="73" t="s">
        <v>646</v>
      </c>
      <c r="H82" s="73"/>
      <c r="I82" s="93">
        <v>834</v>
      </c>
      <c r="J82" s="70" t="s">
        <v>216</v>
      </c>
      <c r="K82" s="70" t="s">
        <v>208</v>
      </c>
      <c r="L82" s="70" t="s">
        <v>41</v>
      </c>
      <c r="M82" s="76" t="s">
        <v>40</v>
      </c>
      <c r="N82" s="70"/>
      <c r="O82" s="70"/>
      <c r="P82" s="70"/>
      <c r="Q82" s="71">
        <v>1745</v>
      </c>
      <c r="R82" s="73" t="s">
        <v>646</v>
      </c>
      <c r="S82" s="71">
        <v>334057</v>
      </c>
      <c r="T82" s="71" t="s">
        <v>53</v>
      </c>
      <c r="U82" s="72" t="s">
        <v>197</v>
      </c>
      <c r="V82" s="73" t="s">
        <v>646</v>
      </c>
      <c r="W82" s="77">
        <v>834</v>
      </c>
      <c r="X82" s="70" t="s">
        <v>205</v>
      </c>
      <c r="Y82" s="76" t="s">
        <v>40</v>
      </c>
      <c r="Z82" s="72">
        <v>5</v>
      </c>
      <c r="AA82" s="78" t="s">
        <v>198</v>
      </c>
      <c r="AB82" s="71">
        <v>32000</v>
      </c>
      <c r="AC82" s="78" t="s">
        <v>43</v>
      </c>
      <c r="AD82" s="70"/>
      <c r="AE82" s="70"/>
      <c r="AF82" s="70"/>
      <c r="AG82" s="91">
        <f>I82*6.4</f>
        <v>5337.6</v>
      </c>
      <c r="AH82" s="79">
        <f t="shared" si="4"/>
        <v>708.42126219390798</v>
      </c>
      <c r="AI82" s="70" t="s">
        <v>502</v>
      </c>
      <c r="AJ82" s="70" t="s">
        <v>391</v>
      </c>
      <c r="AK82" s="70"/>
    </row>
    <row r="83" spans="1:37" s="80" customFormat="1" ht="15.6" customHeight="1" x14ac:dyDescent="0.3">
      <c r="A83" s="70" t="s">
        <v>46</v>
      </c>
      <c r="B83" s="117">
        <v>1221</v>
      </c>
      <c r="C83" s="71">
        <v>334057</v>
      </c>
      <c r="D83" s="71" t="s">
        <v>53</v>
      </c>
      <c r="E83" s="71">
        <v>1745</v>
      </c>
      <c r="F83" s="72" t="s">
        <v>199</v>
      </c>
      <c r="G83" s="73" t="s">
        <v>646</v>
      </c>
      <c r="H83" s="73"/>
      <c r="I83" s="93">
        <v>126</v>
      </c>
      <c r="J83" s="70" t="s">
        <v>216</v>
      </c>
      <c r="K83" s="70" t="s">
        <v>208</v>
      </c>
      <c r="L83" s="70" t="s">
        <v>41</v>
      </c>
      <c r="M83" s="76" t="s">
        <v>40</v>
      </c>
      <c r="N83" s="70"/>
      <c r="O83" s="70"/>
      <c r="P83" s="70"/>
      <c r="Q83" s="71">
        <v>1745</v>
      </c>
      <c r="R83" s="73" t="s">
        <v>646</v>
      </c>
      <c r="S83" s="71">
        <v>334057</v>
      </c>
      <c r="T83" s="71" t="s">
        <v>53</v>
      </c>
      <c r="U83" s="72" t="s">
        <v>199</v>
      </c>
      <c r="V83" s="73" t="s">
        <v>646</v>
      </c>
      <c r="W83" s="77">
        <v>126</v>
      </c>
      <c r="X83" s="70" t="s">
        <v>205</v>
      </c>
      <c r="Y83" s="76" t="s">
        <v>40</v>
      </c>
      <c r="Z83" s="72">
        <v>5</v>
      </c>
      <c r="AA83" s="78" t="s">
        <v>200</v>
      </c>
      <c r="AB83" s="71">
        <v>32000</v>
      </c>
      <c r="AC83" s="78" t="s">
        <v>43</v>
      </c>
      <c r="AD83" s="70"/>
      <c r="AE83" s="70"/>
      <c r="AF83" s="70"/>
      <c r="AG83" s="91">
        <f>I83*6.4</f>
        <v>806.40000000000009</v>
      </c>
      <c r="AH83" s="79">
        <f t="shared" si="4"/>
        <v>107.02767270555445</v>
      </c>
      <c r="AI83" s="70" t="s">
        <v>503</v>
      </c>
      <c r="AJ83" s="70" t="s">
        <v>391</v>
      </c>
      <c r="AK83" s="70"/>
    </row>
    <row r="84" spans="1:37" s="80" customFormat="1" ht="15.6" customHeight="1" x14ac:dyDescent="0.3">
      <c r="A84" s="70" t="s">
        <v>46</v>
      </c>
      <c r="B84" s="117">
        <v>1222</v>
      </c>
      <c r="C84" s="71">
        <v>334057</v>
      </c>
      <c r="D84" s="71" t="s">
        <v>53</v>
      </c>
      <c r="E84" s="71">
        <v>1745</v>
      </c>
      <c r="F84" s="72">
        <v>673</v>
      </c>
      <c r="G84" s="73" t="s">
        <v>646</v>
      </c>
      <c r="H84" s="73"/>
      <c r="I84" s="93">
        <v>961</v>
      </c>
      <c r="J84" s="70" t="s">
        <v>217</v>
      </c>
      <c r="K84" s="70" t="s">
        <v>208</v>
      </c>
      <c r="L84" s="70" t="s">
        <v>41</v>
      </c>
      <c r="M84" s="76" t="s">
        <v>40</v>
      </c>
      <c r="N84" s="70"/>
      <c r="O84" s="70"/>
      <c r="P84" s="70"/>
      <c r="Q84" s="71">
        <v>1745</v>
      </c>
      <c r="R84" s="73" t="s">
        <v>646</v>
      </c>
      <c r="S84" s="71">
        <v>334057</v>
      </c>
      <c r="T84" s="71" t="s">
        <v>53</v>
      </c>
      <c r="U84" s="72">
        <v>673</v>
      </c>
      <c r="V84" s="73" t="s">
        <v>646</v>
      </c>
      <c r="W84" s="77">
        <v>961</v>
      </c>
      <c r="X84" s="70" t="s">
        <v>205</v>
      </c>
      <c r="Y84" s="76" t="s">
        <v>40</v>
      </c>
      <c r="Z84" s="72">
        <v>5</v>
      </c>
      <c r="AA84" s="78" t="s">
        <v>200</v>
      </c>
      <c r="AB84" s="71">
        <v>32000</v>
      </c>
      <c r="AC84" s="78" t="s">
        <v>43</v>
      </c>
      <c r="AD84" s="70"/>
      <c r="AE84" s="70"/>
      <c r="AF84" s="70"/>
      <c r="AG84" s="91">
        <f>I84*6.4</f>
        <v>6150.4000000000005</v>
      </c>
      <c r="AH84" s="79">
        <f t="shared" si="4"/>
        <v>816.29836087331614</v>
      </c>
      <c r="AI84" s="70" t="s">
        <v>504</v>
      </c>
      <c r="AJ84" s="70" t="s">
        <v>391</v>
      </c>
      <c r="AK84" s="70"/>
    </row>
    <row r="85" spans="1:37" s="80" customFormat="1" ht="15" customHeight="1" x14ac:dyDescent="0.3">
      <c r="A85" s="70" t="s">
        <v>39</v>
      </c>
      <c r="B85" s="117">
        <v>1223</v>
      </c>
      <c r="C85" s="71">
        <v>334057</v>
      </c>
      <c r="D85" s="71" t="s">
        <v>53</v>
      </c>
      <c r="E85" s="71">
        <v>1670</v>
      </c>
      <c r="F85" s="72">
        <v>719</v>
      </c>
      <c r="G85" s="73" t="s">
        <v>655</v>
      </c>
      <c r="H85" s="73"/>
      <c r="I85" s="81">
        <v>6798</v>
      </c>
      <c r="J85" s="78" t="s">
        <v>176</v>
      </c>
      <c r="K85" s="70" t="s">
        <v>177</v>
      </c>
      <c r="L85" s="70" t="s">
        <v>41</v>
      </c>
      <c r="M85" s="76" t="s">
        <v>40</v>
      </c>
      <c r="N85" s="70"/>
      <c r="O85" s="70"/>
      <c r="P85" s="70"/>
      <c r="Q85" s="71">
        <v>1670</v>
      </c>
      <c r="R85" s="73" t="s">
        <v>655</v>
      </c>
      <c r="S85" s="71">
        <v>334057</v>
      </c>
      <c r="T85" s="71" t="s">
        <v>53</v>
      </c>
      <c r="U85" s="72">
        <v>719</v>
      </c>
      <c r="V85" s="73" t="s">
        <v>655</v>
      </c>
      <c r="W85" s="77">
        <v>6798</v>
      </c>
      <c r="X85" s="70" t="s">
        <v>168</v>
      </c>
      <c r="Y85" s="76" t="s">
        <v>40</v>
      </c>
      <c r="Z85" s="72">
        <v>41</v>
      </c>
      <c r="AA85" s="78" t="s">
        <v>137</v>
      </c>
      <c r="AB85" s="71">
        <v>32000</v>
      </c>
      <c r="AC85" s="78" t="s">
        <v>38</v>
      </c>
      <c r="AD85" s="70"/>
      <c r="AE85" s="70"/>
      <c r="AF85" s="70"/>
      <c r="AG85" s="79">
        <f>I85*5.27</f>
        <v>35825.46</v>
      </c>
      <c r="AH85" s="79">
        <f t="shared" si="4"/>
        <v>4754.8556639458484</v>
      </c>
      <c r="AI85" s="70" t="s">
        <v>505</v>
      </c>
      <c r="AJ85" s="70" t="s">
        <v>391</v>
      </c>
      <c r="AK85" s="70"/>
    </row>
    <row r="86" spans="1:37" s="80" customFormat="1" ht="16.8" customHeight="1" x14ac:dyDescent="0.3">
      <c r="A86" s="70" t="s">
        <v>39</v>
      </c>
      <c r="B86" s="117">
        <v>1224</v>
      </c>
      <c r="C86" s="71">
        <v>334057</v>
      </c>
      <c r="D86" s="71" t="s">
        <v>53</v>
      </c>
      <c r="E86" s="71">
        <v>2141</v>
      </c>
      <c r="F86" s="72">
        <v>720</v>
      </c>
      <c r="G86" s="73" t="s">
        <v>657</v>
      </c>
      <c r="H86" s="73"/>
      <c r="I86" s="102">
        <v>16821</v>
      </c>
      <c r="J86" s="70" t="s">
        <v>178</v>
      </c>
      <c r="K86" s="70" t="s">
        <v>170</v>
      </c>
      <c r="L86" s="70" t="s">
        <v>41</v>
      </c>
      <c r="M86" s="76" t="s">
        <v>40</v>
      </c>
      <c r="N86" s="70" t="s">
        <v>656</v>
      </c>
      <c r="O86" s="73" t="s">
        <v>657</v>
      </c>
      <c r="P86" s="70"/>
      <c r="Q86" s="71">
        <v>2141</v>
      </c>
      <c r="R86" s="73" t="s">
        <v>657</v>
      </c>
      <c r="S86" s="71">
        <v>334057</v>
      </c>
      <c r="T86" s="71" t="s">
        <v>53</v>
      </c>
      <c r="U86" s="72">
        <v>720</v>
      </c>
      <c r="V86" s="73" t="s">
        <v>657</v>
      </c>
      <c r="W86" s="77">
        <v>16821</v>
      </c>
      <c r="X86" s="70" t="s">
        <v>168</v>
      </c>
      <c r="Y86" s="76" t="s">
        <v>40</v>
      </c>
      <c r="Z86" s="72">
        <v>10</v>
      </c>
      <c r="AA86" s="78" t="s">
        <v>138</v>
      </c>
      <c r="AB86" s="71">
        <v>32000</v>
      </c>
      <c r="AC86" s="78" t="s">
        <v>116</v>
      </c>
      <c r="AD86" s="70"/>
      <c r="AE86" s="70"/>
      <c r="AF86" s="70"/>
      <c r="AG86" s="79">
        <f>I86*5.26</f>
        <v>88478.459999999992</v>
      </c>
      <c r="AH86" s="79">
        <f t="shared" si="4"/>
        <v>11743.109695401154</v>
      </c>
      <c r="AI86" s="70" t="s">
        <v>506</v>
      </c>
      <c r="AJ86" s="70" t="s">
        <v>391</v>
      </c>
      <c r="AK86" s="70"/>
    </row>
    <row r="87" spans="1:37" s="80" customFormat="1" ht="15" customHeight="1" x14ac:dyDescent="0.3">
      <c r="A87" s="70" t="s">
        <v>39</v>
      </c>
      <c r="B87" s="117">
        <v>1225</v>
      </c>
      <c r="C87" s="71">
        <v>334057</v>
      </c>
      <c r="D87" s="71" t="s">
        <v>53</v>
      </c>
      <c r="E87" s="71">
        <v>1670</v>
      </c>
      <c r="F87" s="72">
        <v>722</v>
      </c>
      <c r="G87" s="73" t="s">
        <v>655</v>
      </c>
      <c r="H87" s="73"/>
      <c r="I87" s="81">
        <v>5088</v>
      </c>
      <c r="J87" s="78" t="s">
        <v>176</v>
      </c>
      <c r="K87" s="70" t="s">
        <v>177</v>
      </c>
      <c r="L87" s="70" t="s">
        <v>41</v>
      </c>
      <c r="M87" s="76" t="s">
        <v>40</v>
      </c>
      <c r="N87" s="70"/>
      <c r="O87" s="70"/>
      <c r="P87" s="70"/>
      <c r="Q87" s="71">
        <v>1670</v>
      </c>
      <c r="R87" s="73" t="s">
        <v>655</v>
      </c>
      <c r="S87" s="71">
        <v>334057</v>
      </c>
      <c r="T87" s="71" t="s">
        <v>53</v>
      </c>
      <c r="U87" s="72">
        <v>722</v>
      </c>
      <c r="V87" s="73" t="s">
        <v>655</v>
      </c>
      <c r="W87" s="77">
        <v>5088</v>
      </c>
      <c r="X87" s="70" t="s">
        <v>168</v>
      </c>
      <c r="Y87" s="76" t="s">
        <v>40</v>
      </c>
      <c r="Z87" s="72">
        <v>11</v>
      </c>
      <c r="AA87" s="78" t="s">
        <v>139</v>
      </c>
      <c r="AB87" s="71">
        <v>32000</v>
      </c>
      <c r="AC87" s="78" t="s">
        <v>38</v>
      </c>
      <c r="AD87" s="70"/>
      <c r="AE87" s="70"/>
      <c r="AF87" s="70"/>
      <c r="AG87" s="79">
        <f>I87*5.27</f>
        <v>26813.759999999998</v>
      </c>
      <c r="AH87" s="79">
        <f t="shared" si="4"/>
        <v>3558.7975313557631</v>
      </c>
      <c r="AI87" s="70" t="s">
        <v>507</v>
      </c>
      <c r="AJ87" s="70" t="s">
        <v>391</v>
      </c>
      <c r="AK87" s="70"/>
    </row>
    <row r="88" spans="1:37" s="80" customFormat="1" ht="17.399999999999999" customHeight="1" x14ac:dyDescent="0.3">
      <c r="A88" s="70" t="s">
        <v>39</v>
      </c>
      <c r="B88" s="117">
        <v>1226</v>
      </c>
      <c r="C88" s="71">
        <v>334057</v>
      </c>
      <c r="D88" s="71" t="s">
        <v>53</v>
      </c>
      <c r="E88" s="71">
        <v>2200</v>
      </c>
      <c r="F88" s="72" t="s">
        <v>86</v>
      </c>
      <c r="G88" s="73" t="s">
        <v>606</v>
      </c>
      <c r="H88" s="73"/>
      <c r="I88" s="81">
        <v>28</v>
      </c>
      <c r="J88" s="78" t="s">
        <v>87</v>
      </c>
      <c r="K88" s="70" t="s">
        <v>114</v>
      </c>
      <c r="L88" s="70" t="s">
        <v>41</v>
      </c>
      <c r="M88" s="76" t="s">
        <v>40</v>
      </c>
      <c r="N88" s="70"/>
      <c r="O88" s="70"/>
      <c r="P88" s="70"/>
      <c r="Q88" s="71">
        <v>2200</v>
      </c>
      <c r="R88" s="73" t="s">
        <v>606</v>
      </c>
      <c r="S88" s="71">
        <v>334057</v>
      </c>
      <c r="T88" s="71" t="s">
        <v>53</v>
      </c>
      <c r="U88" s="72" t="s">
        <v>86</v>
      </c>
      <c r="V88" s="73" t="s">
        <v>606</v>
      </c>
      <c r="W88" s="77">
        <v>28</v>
      </c>
      <c r="X88" s="70" t="s">
        <v>168</v>
      </c>
      <c r="Y88" s="76" t="s">
        <v>40</v>
      </c>
      <c r="Z88" s="72">
        <v>51</v>
      </c>
      <c r="AA88" s="78" t="s">
        <v>140</v>
      </c>
      <c r="AB88" s="71">
        <v>32000</v>
      </c>
      <c r="AC88" s="78" t="s">
        <v>38</v>
      </c>
      <c r="AD88" s="70"/>
      <c r="AE88" s="70"/>
      <c r="AF88" s="70"/>
      <c r="AG88" s="79">
        <f t="shared" ref="AG88:AG110" si="6">I88*6.4</f>
        <v>179.20000000000002</v>
      </c>
      <c r="AH88" s="79">
        <f t="shared" si="4"/>
        <v>23.783927267900989</v>
      </c>
      <c r="AI88" s="70" t="s">
        <v>508</v>
      </c>
      <c r="AJ88" s="70" t="s">
        <v>391</v>
      </c>
      <c r="AK88" s="70"/>
    </row>
    <row r="89" spans="1:37" s="103" customFormat="1" ht="15.6" customHeight="1" x14ac:dyDescent="0.3">
      <c r="A89" s="70" t="s">
        <v>39</v>
      </c>
      <c r="B89" s="117">
        <v>1227</v>
      </c>
      <c r="C89" s="71">
        <v>334057</v>
      </c>
      <c r="D89" s="71" t="s">
        <v>53</v>
      </c>
      <c r="E89" s="71">
        <v>2200</v>
      </c>
      <c r="F89" s="72" t="s">
        <v>88</v>
      </c>
      <c r="G89" s="73" t="s">
        <v>606</v>
      </c>
      <c r="H89" s="73"/>
      <c r="I89" s="81">
        <v>31</v>
      </c>
      <c r="J89" s="78" t="s">
        <v>87</v>
      </c>
      <c r="K89" s="70" t="s">
        <v>114</v>
      </c>
      <c r="L89" s="70" t="s">
        <v>41</v>
      </c>
      <c r="M89" s="76" t="s">
        <v>40</v>
      </c>
      <c r="N89" s="70"/>
      <c r="O89" s="70"/>
      <c r="P89" s="70"/>
      <c r="Q89" s="71">
        <v>2200</v>
      </c>
      <c r="R89" s="73" t="s">
        <v>606</v>
      </c>
      <c r="S89" s="71">
        <v>334057</v>
      </c>
      <c r="T89" s="71" t="s">
        <v>53</v>
      </c>
      <c r="U89" s="72" t="s">
        <v>88</v>
      </c>
      <c r="V89" s="73" t="s">
        <v>606</v>
      </c>
      <c r="W89" s="77">
        <v>31</v>
      </c>
      <c r="X89" s="70" t="s">
        <v>168</v>
      </c>
      <c r="Y89" s="76" t="s">
        <v>40</v>
      </c>
      <c r="Z89" s="72">
        <v>51</v>
      </c>
      <c r="AA89" s="78" t="s">
        <v>140</v>
      </c>
      <c r="AB89" s="71">
        <v>32000</v>
      </c>
      <c r="AC89" s="78" t="s">
        <v>38</v>
      </c>
      <c r="AD89" s="70"/>
      <c r="AE89" s="70"/>
      <c r="AF89" s="70"/>
      <c r="AG89" s="79">
        <f t="shared" si="6"/>
        <v>198.4</v>
      </c>
      <c r="AH89" s="79">
        <f t="shared" si="4"/>
        <v>26.33220518946181</v>
      </c>
      <c r="AI89" s="70" t="s">
        <v>509</v>
      </c>
      <c r="AJ89" s="70" t="s">
        <v>391</v>
      </c>
      <c r="AK89" s="70"/>
    </row>
    <row r="90" spans="1:37" s="103" customFormat="1" ht="18.600000000000001" customHeight="1" x14ac:dyDescent="0.3">
      <c r="A90" s="70" t="s">
        <v>39</v>
      </c>
      <c r="B90" s="117">
        <v>1228</v>
      </c>
      <c r="C90" s="71">
        <v>334057</v>
      </c>
      <c r="D90" s="71" t="s">
        <v>53</v>
      </c>
      <c r="E90" s="71">
        <v>2200</v>
      </c>
      <c r="F90" s="72" t="s">
        <v>89</v>
      </c>
      <c r="G90" s="73" t="s">
        <v>606</v>
      </c>
      <c r="H90" s="73"/>
      <c r="I90" s="81">
        <v>6289</v>
      </c>
      <c r="J90" s="78" t="s">
        <v>87</v>
      </c>
      <c r="K90" s="70" t="s">
        <v>114</v>
      </c>
      <c r="L90" s="70" t="s">
        <v>41</v>
      </c>
      <c r="M90" s="76" t="s">
        <v>40</v>
      </c>
      <c r="N90" s="70"/>
      <c r="O90" s="70"/>
      <c r="P90" s="70"/>
      <c r="Q90" s="71">
        <v>2200</v>
      </c>
      <c r="R90" s="73" t="s">
        <v>606</v>
      </c>
      <c r="S90" s="71">
        <v>334057</v>
      </c>
      <c r="T90" s="71" t="s">
        <v>53</v>
      </c>
      <c r="U90" s="72" t="s">
        <v>89</v>
      </c>
      <c r="V90" s="73" t="s">
        <v>606</v>
      </c>
      <c r="W90" s="77">
        <v>6289</v>
      </c>
      <c r="X90" s="70" t="s">
        <v>168</v>
      </c>
      <c r="Y90" s="76" t="s">
        <v>40</v>
      </c>
      <c r="Z90" s="72">
        <v>51</v>
      </c>
      <c r="AA90" s="78" t="s">
        <v>140</v>
      </c>
      <c r="AB90" s="71">
        <v>32000</v>
      </c>
      <c r="AC90" s="78" t="s">
        <v>38</v>
      </c>
      <c r="AD90" s="70"/>
      <c r="AE90" s="70"/>
      <c r="AF90" s="70"/>
      <c r="AG90" s="79">
        <f>I90*5.27</f>
        <v>33143.03</v>
      </c>
      <c r="AH90" s="79">
        <f t="shared" si="4"/>
        <v>4398.8360209702032</v>
      </c>
      <c r="AI90" s="70" t="s">
        <v>510</v>
      </c>
      <c r="AJ90" s="70" t="s">
        <v>391</v>
      </c>
      <c r="AK90" s="70"/>
    </row>
    <row r="91" spans="1:37" s="103" customFormat="1" ht="16.8" customHeight="1" x14ac:dyDescent="0.3">
      <c r="A91" s="70" t="s">
        <v>39</v>
      </c>
      <c r="B91" s="117">
        <v>1229</v>
      </c>
      <c r="C91" s="71">
        <v>334057</v>
      </c>
      <c r="D91" s="71" t="s">
        <v>53</v>
      </c>
      <c r="E91" s="71">
        <v>2548</v>
      </c>
      <c r="F91" s="72" t="s">
        <v>201</v>
      </c>
      <c r="G91" s="73" t="s">
        <v>658</v>
      </c>
      <c r="H91" s="73"/>
      <c r="I91" s="93">
        <v>1141</v>
      </c>
      <c r="J91" s="70" t="s">
        <v>90</v>
      </c>
      <c r="K91" s="70" t="s">
        <v>208</v>
      </c>
      <c r="L91" s="70" t="s">
        <v>41</v>
      </c>
      <c r="M91" s="76" t="s">
        <v>40</v>
      </c>
      <c r="N91" s="70"/>
      <c r="O91" s="70"/>
      <c r="P91" s="70"/>
      <c r="Q91" s="71">
        <v>2548</v>
      </c>
      <c r="R91" s="73" t="s">
        <v>658</v>
      </c>
      <c r="S91" s="71">
        <v>334057</v>
      </c>
      <c r="T91" s="71" t="s">
        <v>53</v>
      </c>
      <c r="U91" s="72" t="s">
        <v>201</v>
      </c>
      <c r="V91" s="73" t="s">
        <v>658</v>
      </c>
      <c r="W91" s="77">
        <v>1141</v>
      </c>
      <c r="X91" s="70" t="s">
        <v>205</v>
      </c>
      <c r="Y91" s="76" t="s">
        <v>40</v>
      </c>
      <c r="Z91" s="72">
        <v>5</v>
      </c>
      <c r="AA91" s="78" t="s">
        <v>200</v>
      </c>
      <c r="AB91" s="71">
        <v>32000</v>
      </c>
      <c r="AC91" s="78" t="s">
        <v>116</v>
      </c>
      <c r="AD91" s="70"/>
      <c r="AE91" s="70"/>
      <c r="AF91" s="70"/>
      <c r="AG91" s="79">
        <f t="shared" si="6"/>
        <v>7302.4000000000005</v>
      </c>
      <c r="AH91" s="79">
        <f t="shared" si="4"/>
        <v>969.19503616696534</v>
      </c>
      <c r="AI91" s="70" t="s">
        <v>511</v>
      </c>
      <c r="AJ91" s="70" t="s">
        <v>391</v>
      </c>
      <c r="AK91" s="70"/>
    </row>
    <row r="92" spans="1:37" s="103" customFormat="1" ht="17.399999999999999" customHeight="1" x14ac:dyDescent="0.3">
      <c r="A92" s="70" t="s">
        <v>39</v>
      </c>
      <c r="B92" s="117">
        <v>1230</v>
      </c>
      <c r="C92" s="71">
        <v>334057</v>
      </c>
      <c r="D92" s="71" t="s">
        <v>53</v>
      </c>
      <c r="E92" s="71">
        <v>2548</v>
      </c>
      <c r="F92" s="72" t="s">
        <v>202</v>
      </c>
      <c r="G92" s="73" t="s">
        <v>658</v>
      </c>
      <c r="H92" s="73"/>
      <c r="I92" s="93">
        <v>184</v>
      </c>
      <c r="J92" s="70" t="s">
        <v>90</v>
      </c>
      <c r="K92" s="70" t="s">
        <v>208</v>
      </c>
      <c r="L92" s="70" t="s">
        <v>41</v>
      </c>
      <c r="M92" s="76" t="s">
        <v>40</v>
      </c>
      <c r="N92" s="70"/>
      <c r="O92" s="70"/>
      <c r="P92" s="70"/>
      <c r="Q92" s="71">
        <v>2548</v>
      </c>
      <c r="R92" s="73" t="s">
        <v>658</v>
      </c>
      <c r="S92" s="71">
        <v>334057</v>
      </c>
      <c r="T92" s="71" t="s">
        <v>53</v>
      </c>
      <c r="U92" s="72" t="s">
        <v>202</v>
      </c>
      <c r="V92" s="73" t="s">
        <v>658</v>
      </c>
      <c r="W92" s="77">
        <v>184</v>
      </c>
      <c r="X92" s="70" t="s">
        <v>205</v>
      </c>
      <c r="Y92" s="76" t="s">
        <v>40</v>
      </c>
      <c r="Z92" s="72">
        <v>5</v>
      </c>
      <c r="AA92" s="78" t="s">
        <v>200</v>
      </c>
      <c r="AB92" s="71">
        <v>32000</v>
      </c>
      <c r="AC92" s="78" t="s">
        <v>116</v>
      </c>
      <c r="AD92" s="70"/>
      <c r="AE92" s="70"/>
      <c r="AF92" s="70"/>
      <c r="AG92" s="79">
        <f t="shared" si="6"/>
        <v>1177.6000000000001</v>
      </c>
      <c r="AH92" s="79">
        <f t="shared" si="4"/>
        <v>156.29437918906365</v>
      </c>
      <c r="AI92" s="70" t="s">
        <v>512</v>
      </c>
      <c r="AJ92" s="70" t="s">
        <v>391</v>
      </c>
      <c r="AK92" s="70"/>
    </row>
    <row r="93" spans="1:37" s="103" customFormat="1" ht="16.8" customHeight="1" x14ac:dyDescent="0.3">
      <c r="A93" s="70" t="s">
        <v>39</v>
      </c>
      <c r="B93" s="117">
        <v>1231</v>
      </c>
      <c r="C93" s="71">
        <v>334057</v>
      </c>
      <c r="D93" s="71" t="s">
        <v>53</v>
      </c>
      <c r="E93" s="71">
        <v>2200</v>
      </c>
      <c r="F93" s="72">
        <v>764</v>
      </c>
      <c r="G93" s="73" t="s">
        <v>606</v>
      </c>
      <c r="H93" s="73"/>
      <c r="I93" s="81">
        <v>1395</v>
      </c>
      <c r="J93" s="78" t="s">
        <v>90</v>
      </c>
      <c r="K93" s="70" t="s">
        <v>114</v>
      </c>
      <c r="L93" s="70" t="s">
        <v>41</v>
      </c>
      <c r="M93" s="76" t="s">
        <v>40</v>
      </c>
      <c r="N93" s="70"/>
      <c r="O93" s="70"/>
      <c r="P93" s="70"/>
      <c r="Q93" s="71">
        <v>2200</v>
      </c>
      <c r="R93" s="73" t="s">
        <v>606</v>
      </c>
      <c r="S93" s="71">
        <v>334057</v>
      </c>
      <c r="T93" s="71" t="s">
        <v>53</v>
      </c>
      <c r="U93" s="72">
        <v>764</v>
      </c>
      <c r="V93" s="73" t="s">
        <v>606</v>
      </c>
      <c r="W93" s="77">
        <v>1395</v>
      </c>
      <c r="X93" s="70" t="s">
        <v>168</v>
      </c>
      <c r="Y93" s="76" t="s">
        <v>40</v>
      </c>
      <c r="Z93" s="72">
        <v>10</v>
      </c>
      <c r="AA93" s="78" t="s">
        <v>141</v>
      </c>
      <c r="AB93" s="71">
        <v>32000</v>
      </c>
      <c r="AC93" s="78" t="s">
        <v>116</v>
      </c>
      <c r="AD93" s="70"/>
      <c r="AE93" s="70"/>
      <c r="AF93" s="70"/>
      <c r="AG93" s="79">
        <f t="shared" si="6"/>
        <v>8928</v>
      </c>
      <c r="AH93" s="79">
        <f t="shared" si="4"/>
        <v>1184.9492335257814</v>
      </c>
      <c r="AI93" s="70" t="s">
        <v>513</v>
      </c>
      <c r="AJ93" s="70" t="s">
        <v>391</v>
      </c>
      <c r="AK93" s="70"/>
    </row>
    <row r="94" spans="1:37" s="103" customFormat="1" ht="15.6" customHeight="1" x14ac:dyDescent="0.3">
      <c r="A94" s="70" t="s">
        <v>39</v>
      </c>
      <c r="B94" s="117">
        <v>1232</v>
      </c>
      <c r="C94" s="71">
        <v>334057</v>
      </c>
      <c r="D94" s="71" t="s">
        <v>53</v>
      </c>
      <c r="E94" s="71">
        <v>2200</v>
      </c>
      <c r="F94" s="72">
        <v>780</v>
      </c>
      <c r="G94" s="73" t="s">
        <v>606</v>
      </c>
      <c r="H94" s="73"/>
      <c r="I94" s="81">
        <v>2980</v>
      </c>
      <c r="J94" s="78" t="s">
        <v>91</v>
      </c>
      <c r="K94" s="70" t="s">
        <v>114</v>
      </c>
      <c r="L94" s="70" t="s">
        <v>41</v>
      </c>
      <c r="M94" s="76" t="s">
        <v>40</v>
      </c>
      <c r="N94" s="70"/>
      <c r="O94" s="70"/>
      <c r="P94" s="70"/>
      <c r="Q94" s="71">
        <v>2200</v>
      </c>
      <c r="R94" s="73" t="s">
        <v>606</v>
      </c>
      <c r="S94" s="71">
        <v>334057</v>
      </c>
      <c r="T94" s="71" t="s">
        <v>53</v>
      </c>
      <c r="U94" s="72">
        <v>780</v>
      </c>
      <c r="V94" s="73" t="s">
        <v>606</v>
      </c>
      <c r="W94" s="77">
        <v>2980</v>
      </c>
      <c r="X94" s="70" t="s">
        <v>168</v>
      </c>
      <c r="Y94" s="76" t="s">
        <v>40</v>
      </c>
      <c r="Z94" s="72">
        <v>12</v>
      </c>
      <c r="AA94" s="78" t="s">
        <v>142</v>
      </c>
      <c r="AB94" s="71">
        <v>32000</v>
      </c>
      <c r="AC94" s="78" t="s">
        <v>116</v>
      </c>
      <c r="AD94" s="70"/>
      <c r="AE94" s="70"/>
      <c r="AF94" s="70"/>
      <c r="AG94" s="79">
        <f t="shared" si="6"/>
        <v>19072</v>
      </c>
      <c r="AH94" s="79">
        <f t="shared" si="4"/>
        <v>2531.289402083748</v>
      </c>
      <c r="AI94" s="70" t="s">
        <v>514</v>
      </c>
      <c r="AJ94" s="70" t="s">
        <v>391</v>
      </c>
      <c r="AK94" s="70"/>
    </row>
    <row r="95" spans="1:37" s="103" customFormat="1" ht="17.399999999999999" customHeight="1" x14ac:dyDescent="0.3">
      <c r="A95" s="70" t="s">
        <v>39</v>
      </c>
      <c r="B95" s="117">
        <v>1233</v>
      </c>
      <c r="C95" s="71">
        <v>334057</v>
      </c>
      <c r="D95" s="71" t="s">
        <v>53</v>
      </c>
      <c r="E95" s="71">
        <v>2142</v>
      </c>
      <c r="F95" s="72">
        <v>781</v>
      </c>
      <c r="G95" s="73" t="s">
        <v>659</v>
      </c>
      <c r="H95" s="73"/>
      <c r="I95" s="81">
        <v>8106</v>
      </c>
      <c r="J95" s="78" t="s">
        <v>179</v>
      </c>
      <c r="K95" s="70" t="s">
        <v>114</v>
      </c>
      <c r="L95" s="70" t="s">
        <v>41</v>
      </c>
      <c r="M95" s="76" t="s">
        <v>40</v>
      </c>
      <c r="N95" s="70" t="s">
        <v>660</v>
      </c>
      <c r="O95" s="73" t="s">
        <v>659</v>
      </c>
      <c r="P95" s="70"/>
      <c r="Q95" s="71">
        <v>2142</v>
      </c>
      <c r="R95" s="70" t="s">
        <v>395</v>
      </c>
      <c r="S95" s="71">
        <v>334057</v>
      </c>
      <c r="T95" s="71" t="s">
        <v>53</v>
      </c>
      <c r="U95" s="72">
        <v>781</v>
      </c>
      <c r="V95" s="73" t="s">
        <v>659</v>
      </c>
      <c r="W95" s="77">
        <v>8106</v>
      </c>
      <c r="X95" s="70" t="s">
        <v>168</v>
      </c>
      <c r="Y95" s="76" t="s">
        <v>40</v>
      </c>
      <c r="Z95" s="72">
        <v>12</v>
      </c>
      <c r="AA95" s="78" t="s">
        <v>143</v>
      </c>
      <c r="AB95" s="71">
        <v>32000</v>
      </c>
      <c r="AC95" s="78" t="s">
        <v>116</v>
      </c>
      <c r="AD95" s="70"/>
      <c r="AE95" s="70"/>
      <c r="AF95" s="70"/>
      <c r="AG95" s="79">
        <f>I95*5.27</f>
        <v>42718.619999999995</v>
      </c>
      <c r="AH95" s="79">
        <f t="shared" si="4"/>
        <v>5669.7352179972122</v>
      </c>
      <c r="AI95" s="70" t="s">
        <v>515</v>
      </c>
      <c r="AJ95" s="70" t="s">
        <v>391</v>
      </c>
      <c r="AK95" s="70"/>
    </row>
    <row r="96" spans="1:37" s="103" customFormat="1" ht="15.6" customHeight="1" x14ac:dyDescent="0.3">
      <c r="A96" s="70" t="s">
        <v>39</v>
      </c>
      <c r="B96" s="117">
        <v>1234</v>
      </c>
      <c r="C96" s="71">
        <v>334057</v>
      </c>
      <c r="D96" s="71" t="s">
        <v>53</v>
      </c>
      <c r="E96" s="71">
        <v>2200</v>
      </c>
      <c r="F96" s="72">
        <v>782</v>
      </c>
      <c r="G96" s="73" t="s">
        <v>606</v>
      </c>
      <c r="H96" s="73"/>
      <c r="I96" s="81">
        <v>6382</v>
      </c>
      <c r="J96" s="78" t="s">
        <v>90</v>
      </c>
      <c r="K96" s="70" t="s">
        <v>114</v>
      </c>
      <c r="L96" s="70" t="s">
        <v>41</v>
      </c>
      <c r="M96" s="76" t="s">
        <v>40</v>
      </c>
      <c r="N96" s="70"/>
      <c r="O96" s="70"/>
      <c r="P96" s="70"/>
      <c r="Q96" s="71">
        <v>2200</v>
      </c>
      <c r="R96" s="73" t="s">
        <v>606</v>
      </c>
      <c r="S96" s="71">
        <v>334057</v>
      </c>
      <c r="T96" s="71" t="s">
        <v>53</v>
      </c>
      <c r="U96" s="72">
        <v>782</v>
      </c>
      <c r="V96" s="73" t="s">
        <v>606</v>
      </c>
      <c r="W96" s="77">
        <v>6382</v>
      </c>
      <c r="X96" s="70" t="s">
        <v>168</v>
      </c>
      <c r="Y96" s="76" t="s">
        <v>40</v>
      </c>
      <c r="Z96" s="72">
        <v>51</v>
      </c>
      <c r="AA96" s="78" t="s">
        <v>141</v>
      </c>
      <c r="AB96" s="71">
        <v>32000</v>
      </c>
      <c r="AC96" s="78" t="s">
        <v>116</v>
      </c>
      <c r="AD96" s="70"/>
      <c r="AE96" s="70"/>
      <c r="AF96" s="70"/>
      <c r="AG96" s="79">
        <f>I96*5.27</f>
        <v>33633.14</v>
      </c>
      <c r="AH96" s="79">
        <f t="shared" si="4"/>
        <v>4463.8847966022959</v>
      </c>
      <c r="AI96" s="70" t="s">
        <v>516</v>
      </c>
      <c r="AJ96" s="70" t="s">
        <v>391</v>
      </c>
      <c r="AK96" s="70"/>
    </row>
    <row r="97" spans="1:37" s="103" customFormat="1" ht="19.2" customHeight="1" x14ac:dyDescent="0.3">
      <c r="A97" s="70" t="s">
        <v>39</v>
      </c>
      <c r="B97" s="117">
        <v>1235</v>
      </c>
      <c r="C97" s="71">
        <v>334057</v>
      </c>
      <c r="D97" s="71" t="s">
        <v>53</v>
      </c>
      <c r="E97" s="71">
        <v>2200</v>
      </c>
      <c r="F97" s="72">
        <v>785</v>
      </c>
      <c r="G97" s="73" t="s">
        <v>606</v>
      </c>
      <c r="H97" s="73"/>
      <c r="I97" s="81">
        <v>1125</v>
      </c>
      <c r="J97" s="78" t="s">
        <v>92</v>
      </c>
      <c r="K97" s="70" t="s">
        <v>114</v>
      </c>
      <c r="L97" s="70" t="s">
        <v>41</v>
      </c>
      <c r="M97" s="76" t="s">
        <v>40</v>
      </c>
      <c r="N97" s="70"/>
      <c r="O97" s="70"/>
      <c r="P97" s="70"/>
      <c r="Q97" s="71">
        <v>2200</v>
      </c>
      <c r="R97" s="73" t="s">
        <v>606</v>
      </c>
      <c r="S97" s="71">
        <v>334057</v>
      </c>
      <c r="T97" s="71" t="s">
        <v>53</v>
      </c>
      <c r="U97" s="72">
        <v>785</v>
      </c>
      <c r="V97" s="73" t="s">
        <v>606</v>
      </c>
      <c r="W97" s="77">
        <v>1125</v>
      </c>
      <c r="X97" s="70" t="s">
        <v>168</v>
      </c>
      <c r="Y97" s="76" t="s">
        <v>40</v>
      </c>
      <c r="Z97" s="72">
        <v>10</v>
      </c>
      <c r="AA97" s="78" t="s">
        <v>144</v>
      </c>
      <c r="AB97" s="71">
        <v>32000</v>
      </c>
      <c r="AC97" s="78" t="s">
        <v>116</v>
      </c>
      <c r="AD97" s="70"/>
      <c r="AE97" s="70"/>
      <c r="AF97" s="70"/>
      <c r="AG97" s="79">
        <f t="shared" si="6"/>
        <v>7200</v>
      </c>
      <c r="AH97" s="79">
        <f t="shared" si="4"/>
        <v>955.60422058530753</v>
      </c>
      <c r="AI97" s="70" t="s">
        <v>517</v>
      </c>
      <c r="AJ97" s="70" t="s">
        <v>391</v>
      </c>
      <c r="AK97" s="70"/>
    </row>
    <row r="98" spans="1:37" s="103" customFormat="1" ht="18.600000000000001" customHeight="1" x14ac:dyDescent="0.3">
      <c r="A98" s="70" t="s">
        <v>39</v>
      </c>
      <c r="B98" s="117">
        <v>1236</v>
      </c>
      <c r="C98" s="71">
        <v>334057</v>
      </c>
      <c r="D98" s="71" t="s">
        <v>53</v>
      </c>
      <c r="E98" s="71">
        <v>2200</v>
      </c>
      <c r="F98" s="72">
        <v>806</v>
      </c>
      <c r="G98" s="73" t="s">
        <v>606</v>
      </c>
      <c r="H98" s="73"/>
      <c r="I98" s="81">
        <v>1139</v>
      </c>
      <c r="J98" s="78" t="s">
        <v>92</v>
      </c>
      <c r="K98" s="70" t="s">
        <v>114</v>
      </c>
      <c r="L98" s="70" t="s">
        <v>41</v>
      </c>
      <c r="M98" s="76" t="s">
        <v>40</v>
      </c>
      <c r="N98" s="70"/>
      <c r="O98" s="70"/>
      <c r="P98" s="70"/>
      <c r="Q98" s="71">
        <v>2200</v>
      </c>
      <c r="R98" s="73" t="s">
        <v>606</v>
      </c>
      <c r="S98" s="71">
        <v>334057</v>
      </c>
      <c r="T98" s="71" t="s">
        <v>53</v>
      </c>
      <c r="U98" s="72">
        <v>806</v>
      </c>
      <c r="V98" s="73" t="s">
        <v>606</v>
      </c>
      <c r="W98" s="77">
        <v>1139</v>
      </c>
      <c r="X98" s="70" t="s">
        <v>168</v>
      </c>
      <c r="Y98" s="76" t="s">
        <v>40</v>
      </c>
      <c r="Z98" s="72">
        <v>5</v>
      </c>
      <c r="AA98" s="78" t="s">
        <v>144</v>
      </c>
      <c r="AB98" s="71">
        <v>32000</v>
      </c>
      <c r="AC98" s="78" t="s">
        <v>116</v>
      </c>
      <c r="AD98" s="70"/>
      <c r="AE98" s="70"/>
      <c r="AF98" s="70"/>
      <c r="AG98" s="79">
        <f t="shared" si="6"/>
        <v>7289.6</v>
      </c>
      <c r="AH98" s="79">
        <f t="shared" si="4"/>
        <v>967.49618421925811</v>
      </c>
      <c r="AI98" s="70" t="s">
        <v>518</v>
      </c>
      <c r="AJ98" s="70" t="s">
        <v>391</v>
      </c>
      <c r="AK98" s="70"/>
    </row>
    <row r="99" spans="1:37" s="103" customFormat="1" ht="21" customHeight="1" x14ac:dyDescent="0.3">
      <c r="A99" s="70" t="s">
        <v>39</v>
      </c>
      <c r="B99" s="117">
        <v>1237</v>
      </c>
      <c r="C99" s="71">
        <v>334057</v>
      </c>
      <c r="D99" s="71" t="s">
        <v>53</v>
      </c>
      <c r="E99" s="71">
        <v>2200</v>
      </c>
      <c r="F99" s="72">
        <v>807</v>
      </c>
      <c r="G99" s="73" t="s">
        <v>606</v>
      </c>
      <c r="H99" s="73"/>
      <c r="I99" s="81">
        <v>5733</v>
      </c>
      <c r="J99" s="78" t="s">
        <v>92</v>
      </c>
      <c r="K99" s="70" t="s">
        <v>114</v>
      </c>
      <c r="L99" s="70" t="s">
        <v>41</v>
      </c>
      <c r="M99" s="76" t="s">
        <v>40</v>
      </c>
      <c r="N99" s="70"/>
      <c r="O99" s="70"/>
      <c r="P99" s="70"/>
      <c r="Q99" s="71">
        <v>2200</v>
      </c>
      <c r="R99" s="73" t="s">
        <v>606</v>
      </c>
      <c r="S99" s="71">
        <v>334057</v>
      </c>
      <c r="T99" s="71" t="s">
        <v>53</v>
      </c>
      <c r="U99" s="72">
        <v>807</v>
      </c>
      <c r="V99" s="73" t="s">
        <v>606</v>
      </c>
      <c r="W99" s="77">
        <v>5733</v>
      </c>
      <c r="X99" s="70" t="s">
        <v>168</v>
      </c>
      <c r="Y99" s="76" t="s">
        <v>40</v>
      </c>
      <c r="Z99" s="72">
        <v>51</v>
      </c>
      <c r="AA99" s="78" t="s">
        <v>144</v>
      </c>
      <c r="AB99" s="71">
        <v>32000</v>
      </c>
      <c r="AC99" s="78" t="s">
        <v>116</v>
      </c>
      <c r="AD99" s="70"/>
      <c r="AE99" s="70"/>
      <c r="AF99" s="70"/>
      <c r="AG99" s="79">
        <f>I99*5.27</f>
        <v>30212.909999999996</v>
      </c>
      <c r="AH99" s="79">
        <f t="shared" si="4"/>
        <v>4009.9422655783387</v>
      </c>
      <c r="AI99" s="70" t="s">
        <v>519</v>
      </c>
      <c r="AJ99" s="70" t="s">
        <v>391</v>
      </c>
      <c r="AK99" s="70"/>
    </row>
    <row r="100" spans="1:37" s="103" customFormat="1" ht="15" customHeight="1" x14ac:dyDescent="0.3">
      <c r="A100" s="70" t="s">
        <v>39</v>
      </c>
      <c r="B100" s="117">
        <v>1238</v>
      </c>
      <c r="C100" s="71">
        <v>334057</v>
      </c>
      <c r="D100" s="71" t="s">
        <v>53</v>
      </c>
      <c r="E100" s="71">
        <v>2200</v>
      </c>
      <c r="F100" s="72">
        <v>808</v>
      </c>
      <c r="G100" s="73" t="s">
        <v>606</v>
      </c>
      <c r="H100" s="73"/>
      <c r="I100" s="81">
        <v>980</v>
      </c>
      <c r="J100" s="78" t="s">
        <v>93</v>
      </c>
      <c r="K100" s="70" t="s">
        <v>114</v>
      </c>
      <c r="L100" s="70" t="s">
        <v>41</v>
      </c>
      <c r="M100" s="76" t="s">
        <v>40</v>
      </c>
      <c r="N100" s="70"/>
      <c r="O100" s="70"/>
      <c r="P100" s="70"/>
      <c r="Q100" s="71">
        <v>2200</v>
      </c>
      <c r="R100" s="73" t="s">
        <v>606</v>
      </c>
      <c r="S100" s="71">
        <v>334057</v>
      </c>
      <c r="T100" s="71" t="s">
        <v>53</v>
      </c>
      <c r="U100" s="72">
        <v>808</v>
      </c>
      <c r="V100" s="73" t="s">
        <v>606</v>
      </c>
      <c r="W100" s="77">
        <v>980</v>
      </c>
      <c r="X100" s="70" t="s">
        <v>168</v>
      </c>
      <c r="Y100" s="76" t="s">
        <v>40</v>
      </c>
      <c r="Z100" s="72">
        <v>5</v>
      </c>
      <c r="AA100" s="78" t="s">
        <v>145</v>
      </c>
      <c r="AB100" s="71">
        <v>32000</v>
      </c>
      <c r="AC100" s="78" t="s">
        <v>116</v>
      </c>
      <c r="AD100" s="70"/>
      <c r="AE100" s="70"/>
      <c r="AF100" s="70"/>
      <c r="AG100" s="79">
        <f t="shared" si="6"/>
        <v>6272</v>
      </c>
      <c r="AH100" s="79">
        <f t="shared" si="4"/>
        <v>832.43745437653456</v>
      </c>
      <c r="AI100" s="70" t="s">
        <v>520</v>
      </c>
      <c r="AJ100" s="70" t="s">
        <v>391</v>
      </c>
      <c r="AK100" s="70"/>
    </row>
    <row r="101" spans="1:37" s="103" customFormat="1" ht="13.2" customHeight="1" x14ac:dyDescent="0.3">
      <c r="A101" s="70" t="s">
        <v>39</v>
      </c>
      <c r="B101" s="117">
        <v>1239</v>
      </c>
      <c r="C101" s="71">
        <v>334057</v>
      </c>
      <c r="D101" s="71" t="s">
        <v>53</v>
      </c>
      <c r="E101" s="71">
        <v>2200</v>
      </c>
      <c r="F101" s="72">
        <v>825</v>
      </c>
      <c r="G101" s="73" t="s">
        <v>606</v>
      </c>
      <c r="H101" s="73"/>
      <c r="I101" s="81">
        <v>918</v>
      </c>
      <c r="J101" s="78" t="s">
        <v>93</v>
      </c>
      <c r="K101" s="70" t="s">
        <v>114</v>
      </c>
      <c r="L101" s="70" t="s">
        <v>41</v>
      </c>
      <c r="M101" s="76" t="s">
        <v>40</v>
      </c>
      <c r="N101" s="70"/>
      <c r="O101" s="70"/>
      <c r="P101" s="70"/>
      <c r="Q101" s="71">
        <v>2200</v>
      </c>
      <c r="R101" s="73" t="s">
        <v>606</v>
      </c>
      <c r="S101" s="71">
        <v>334057</v>
      </c>
      <c r="T101" s="71" t="s">
        <v>53</v>
      </c>
      <c r="U101" s="72">
        <v>825</v>
      </c>
      <c r="V101" s="73" t="s">
        <v>606</v>
      </c>
      <c r="W101" s="77">
        <v>918</v>
      </c>
      <c r="X101" s="70" t="s">
        <v>168</v>
      </c>
      <c r="Y101" s="76" t="s">
        <v>40</v>
      </c>
      <c r="Z101" s="72">
        <v>10</v>
      </c>
      <c r="AA101" s="78" t="s">
        <v>145</v>
      </c>
      <c r="AB101" s="71">
        <v>32000</v>
      </c>
      <c r="AC101" s="78" t="s">
        <v>116</v>
      </c>
      <c r="AD101" s="70"/>
      <c r="AE101" s="70"/>
      <c r="AF101" s="70"/>
      <c r="AG101" s="79">
        <f t="shared" si="6"/>
        <v>5875.2000000000007</v>
      </c>
      <c r="AH101" s="79">
        <f t="shared" si="4"/>
        <v>779.77304399761101</v>
      </c>
      <c r="AI101" s="70" t="s">
        <v>521</v>
      </c>
      <c r="AJ101" s="70" t="s">
        <v>391</v>
      </c>
      <c r="AK101" s="70"/>
    </row>
    <row r="102" spans="1:37" s="103" customFormat="1" ht="12.6" customHeight="1" x14ac:dyDescent="0.3">
      <c r="A102" s="70" t="s">
        <v>39</v>
      </c>
      <c r="B102" s="117">
        <v>1240</v>
      </c>
      <c r="C102" s="71">
        <v>334057</v>
      </c>
      <c r="D102" s="71" t="s">
        <v>53</v>
      </c>
      <c r="E102" s="71">
        <v>2200</v>
      </c>
      <c r="F102" s="72">
        <v>834</v>
      </c>
      <c r="G102" s="73" t="s">
        <v>606</v>
      </c>
      <c r="H102" s="73"/>
      <c r="I102" s="81">
        <v>4488</v>
      </c>
      <c r="J102" s="78" t="s">
        <v>93</v>
      </c>
      <c r="K102" s="70" t="s">
        <v>114</v>
      </c>
      <c r="L102" s="70" t="s">
        <v>41</v>
      </c>
      <c r="M102" s="76" t="s">
        <v>40</v>
      </c>
      <c r="N102" s="70"/>
      <c r="O102" s="70"/>
      <c r="P102" s="70"/>
      <c r="Q102" s="71">
        <v>2200</v>
      </c>
      <c r="R102" s="73" t="s">
        <v>606</v>
      </c>
      <c r="S102" s="71">
        <v>334057</v>
      </c>
      <c r="T102" s="71" t="s">
        <v>53</v>
      </c>
      <c r="U102" s="72">
        <v>834</v>
      </c>
      <c r="V102" s="73" t="s">
        <v>606</v>
      </c>
      <c r="W102" s="77">
        <v>4488</v>
      </c>
      <c r="X102" s="70" t="s">
        <v>168</v>
      </c>
      <c r="Y102" s="76" t="s">
        <v>40</v>
      </c>
      <c r="Z102" s="72">
        <v>51</v>
      </c>
      <c r="AA102" s="78" t="s">
        <v>145</v>
      </c>
      <c r="AB102" s="71">
        <v>32000</v>
      </c>
      <c r="AC102" s="78" t="s">
        <v>116</v>
      </c>
      <c r="AD102" s="70"/>
      <c r="AE102" s="70"/>
      <c r="AF102" s="70"/>
      <c r="AG102" s="79">
        <f t="shared" si="6"/>
        <v>28723.200000000001</v>
      </c>
      <c r="AH102" s="79">
        <f t="shared" si="4"/>
        <v>3812.2237706549868</v>
      </c>
      <c r="AI102" s="70" t="s">
        <v>522</v>
      </c>
      <c r="AJ102" s="70" t="s">
        <v>391</v>
      </c>
      <c r="AK102" s="70"/>
    </row>
    <row r="103" spans="1:37" s="103" customFormat="1" ht="14.4" customHeight="1" x14ac:dyDescent="0.3">
      <c r="A103" s="70" t="s">
        <v>39</v>
      </c>
      <c r="B103" s="117">
        <v>1241</v>
      </c>
      <c r="C103" s="71">
        <v>334057</v>
      </c>
      <c r="D103" s="71" t="s">
        <v>53</v>
      </c>
      <c r="E103" s="71">
        <v>2200</v>
      </c>
      <c r="F103" s="72">
        <v>838</v>
      </c>
      <c r="G103" s="73" t="s">
        <v>606</v>
      </c>
      <c r="H103" s="73"/>
      <c r="I103" s="81">
        <v>774</v>
      </c>
      <c r="J103" s="78" t="s">
        <v>82</v>
      </c>
      <c r="K103" s="70" t="s">
        <v>114</v>
      </c>
      <c r="L103" s="70" t="s">
        <v>41</v>
      </c>
      <c r="M103" s="76" t="s">
        <v>40</v>
      </c>
      <c r="N103" s="70"/>
      <c r="O103" s="70"/>
      <c r="P103" s="70"/>
      <c r="Q103" s="71">
        <v>2200</v>
      </c>
      <c r="R103" s="73" t="s">
        <v>606</v>
      </c>
      <c r="S103" s="71">
        <v>334057</v>
      </c>
      <c r="T103" s="71" t="s">
        <v>53</v>
      </c>
      <c r="U103" s="72">
        <v>838</v>
      </c>
      <c r="V103" s="73" t="s">
        <v>606</v>
      </c>
      <c r="W103" s="77">
        <v>774</v>
      </c>
      <c r="X103" s="70" t="s">
        <v>168</v>
      </c>
      <c r="Y103" s="76" t="s">
        <v>40</v>
      </c>
      <c r="Z103" s="72">
        <v>10</v>
      </c>
      <c r="AA103" s="78" t="s">
        <v>129</v>
      </c>
      <c r="AB103" s="71">
        <v>32000</v>
      </c>
      <c r="AC103" s="78" t="s">
        <v>116</v>
      </c>
      <c r="AD103" s="70"/>
      <c r="AE103" s="70"/>
      <c r="AF103" s="70"/>
      <c r="AG103" s="79">
        <f t="shared" si="6"/>
        <v>4953.6000000000004</v>
      </c>
      <c r="AH103" s="79">
        <f t="shared" si="4"/>
        <v>657.45570376269166</v>
      </c>
      <c r="AI103" s="70" t="s">
        <v>523</v>
      </c>
      <c r="AJ103" s="70" t="s">
        <v>391</v>
      </c>
      <c r="AK103" s="70"/>
    </row>
    <row r="104" spans="1:37" s="103" customFormat="1" ht="15" customHeight="1" x14ac:dyDescent="0.3">
      <c r="A104" s="70" t="s">
        <v>39</v>
      </c>
      <c r="B104" s="117">
        <v>1242</v>
      </c>
      <c r="C104" s="71">
        <v>334057</v>
      </c>
      <c r="D104" s="71" t="s">
        <v>53</v>
      </c>
      <c r="E104" s="71">
        <v>2200</v>
      </c>
      <c r="F104" s="72">
        <v>846</v>
      </c>
      <c r="G104" s="73" t="s">
        <v>606</v>
      </c>
      <c r="H104" s="73"/>
      <c r="I104" s="81">
        <v>869</v>
      </c>
      <c r="J104" s="78" t="s">
        <v>82</v>
      </c>
      <c r="K104" s="70" t="s">
        <v>114</v>
      </c>
      <c r="L104" s="70" t="s">
        <v>41</v>
      </c>
      <c r="M104" s="76" t="s">
        <v>40</v>
      </c>
      <c r="N104" s="70"/>
      <c r="O104" s="70"/>
      <c r="P104" s="70"/>
      <c r="Q104" s="71">
        <v>2200</v>
      </c>
      <c r="R104" s="73" t="s">
        <v>606</v>
      </c>
      <c r="S104" s="71">
        <v>334057</v>
      </c>
      <c r="T104" s="71" t="s">
        <v>53</v>
      </c>
      <c r="U104" s="72">
        <v>846</v>
      </c>
      <c r="V104" s="73" t="s">
        <v>606</v>
      </c>
      <c r="W104" s="77">
        <v>869</v>
      </c>
      <c r="X104" s="70" t="s">
        <v>168</v>
      </c>
      <c r="Y104" s="76" t="s">
        <v>40</v>
      </c>
      <c r="Z104" s="72">
        <v>10</v>
      </c>
      <c r="AA104" s="78" t="s">
        <v>129</v>
      </c>
      <c r="AB104" s="71">
        <v>32000</v>
      </c>
      <c r="AC104" s="78" t="s">
        <v>116</v>
      </c>
      <c r="AD104" s="70"/>
      <c r="AE104" s="70"/>
      <c r="AF104" s="70"/>
      <c r="AG104" s="79">
        <f t="shared" si="6"/>
        <v>5561.6</v>
      </c>
      <c r="AH104" s="79">
        <f t="shared" si="4"/>
        <v>738.15117127878432</v>
      </c>
      <c r="AI104" s="70" t="s">
        <v>524</v>
      </c>
      <c r="AJ104" s="70" t="s">
        <v>391</v>
      </c>
      <c r="AK104" s="70"/>
    </row>
    <row r="105" spans="1:37" s="103" customFormat="1" ht="17.399999999999999" customHeight="1" x14ac:dyDescent="0.3">
      <c r="A105" s="70" t="s">
        <v>39</v>
      </c>
      <c r="B105" s="117">
        <v>1243</v>
      </c>
      <c r="C105" s="71">
        <v>334057</v>
      </c>
      <c r="D105" s="71" t="s">
        <v>53</v>
      </c>
      <c r="E105" s="71">
        <v>2200</v>
      </c>
      <c r="F105" s="72">
        <v>856</v>
      </c>
      <c r="G105" s="73" t="s">
        <v>606</v>
      </c>
      <c r="H105" s="73"/>
      <c r="I105" s="81">
        <v>1454</v>
      </c>
      <c r="J105" s="78" t="s">
        <v>82</v>
      </c>
      <c r="K105" s="70" t="s">
        <v>114</v>
      </c>
      <c r="L105" s="70" t="s">
        <v>41</v>
      </c>
      <c r="M105" s="76" t="s">
        <v>40</v>
      </c>
      <c r="N105" s="70"/>
      <c r="O105" s="70"/>
      <c r="P105" s="70"/>
      <c r="Q105" s="71">
        <v>2200</v>
      </c>
      <c r="R105" s="73" t="s">
        <v>606</v>
      </c>
      <c r="S105" s="71">
        <v>334057</v>
      </c>
      <c r="T105" s="71" t="s">
        <v>53</v>
      </c>
      <c r="U105" s="72">
        <v>856</v>
      </c>
      <c r="V105" s="73" t="s">
        <v>606</v>
      </c>
      <c r="W105" s="77">
        <v>1454</v>
      </c>
      <c r="X105" s="70" t="s">
        <v>168</v>
      </c>
      <c r="Y105" s="76" t="s">
        <v>40</v>
      </c>
      <c r="Z105" s="72">
        <v>51</v>
      </c>
      <c r="AA105" s="78" t="s">
        <v>129</v>
      </c>
      <c r="AB105" s="71">
        <v>32000</v>
      </c>
      <c r="AC105" s="78" t="s">
        <v>116</v>
      </c>
      <c r="AD105" s="70"/>
      <c r="AE105" s="70"/>
      <c r="AF105" s="70"/>
      <c r="AG105" s="79">
        <f t="shared" si="6"/>
        <v>9305.6</v>
      </c>
      <c r="AH105" s="79">
        <f t="shared" si="4"/>
        <v>1235.0653659831441</v>
      </c>
      <c r="AI105" s="70" t="s">
        <v>525</v>
      </c>
      <c r="AJ105" s="70" t="s">
        <v>391</v>
      </c>
      <c r="AK105" s="70"/>
    </row>
    <row r="106" spans="1:37" s="103" customFormat="1" ht="16.8" customHeight="1" x14ac:dyDescent="0.3">
      <c r="A106" s="70" t="s">
        <v>39</v>
      </c>
      <c r="B106" s="117">
        <v>1244</v>
      </c>
      <c r="C106" s="71">
        <v>334057</v>
      </c>
      <c r="D106" s="71" t="s">
        <v>53</v>
      </c>
      <c r="E106" s="71">
        <v>2200</v>
      </c>
      <c r="F106" s="72">
        <v>857</v>
      </c>
      <c r="G106" s="73" t="s">
        <v>606</v>
      </c>
      <c r="H106" s="73"/>
      <c r="I106" s="81">
        <v>761</v>
      </c>
      <c r="J106" s="78" t="s">
        <v>82</v>
      </c>
      <c r="K106" s="70" t="s">
        <v>114</v>
      </c>
      <c r="L106" s="70" t="s">
        <v>41</v>
      </c>
      <c r="M106" s="76" t="s">
        <v>40</v>
      </c>
      <c r="N106" s="70"/>
      <c r="O106" s="70"/>
      <c r="P106" s="70"/>
      <c r="Q106" s="71">
        <v>2200</v>
      </c>
      <c r="R106" s="73" t="s">
        <v>606</v>
      </c>
      <c r="S106" s="71">
        <v>334057</v>
      </c>
      <c r="T106" s="71" t="s">
        <v>53</v>
      </c>
      <c r="U106" s="72">
        <v>857</v>
      </c>
      <c r="V106" s="73" t="s">
        <v>606</v>
      </c>
      <c r="W106" s="77">
        <v>761</v>
      </c>
      <c r="X106" s="70" t="s">
        <v>168</v>
      </c>
      <c r="Y106" s="76" t="s">
        <v>40</v>
      </c>
      <c r="Z106" s="72">
        <v>10</v>
      </c>
      <c r="AA106" s="78" t="s">
        <v>129</v>
      </c>
      <c r="AB106" s="71">
        <v>32000</v>
      </c>
      <c r="AC106" s="78" t="s">
        <v>116</v>
      </c>
      <c r="AD106" s="70"/>
      <c r="AE106" s="70"/>
      <c r="AF106" s="70"/>
      <c r="AG106" s="79">
        <f t="shared" si="6"/>
        <v>4870.4000000000005</v>
      </c>
      <c r="AH106" s="79">
        <f t="shared" si="4"/>
        <v>646.4131661025948</v>
      </c>
      <c r="AI106" s="70" t="s">
        <v>526</v>
      </c>
      <c r="AJ106" s="70" t="s">
        <v>391</v>
      </c>
      <c r="AK106" s="70"/>
    </row>
    <row r="107" spans="1:37" s="103" customFormat="1" ht="16.8" customHeight="1" x14ac:dyDescent="0.3">
      <c r="A107" s="70" t="s">
        <v>39</v>
      </c>
      <c r="B107" s="117">
        <v>1245</v>
      </c>
      <c r="C107" s="71">
        <v>334057</v>
      </c>
      <c r="D107" s="71" t="s">
        <v>53</v>
      </c>
      <c r="E107" s="71">
        <v>2200</v>
      </c>
      <c r="F107" s="72">
        <v>858</v>
      </c>
      <c r="G107" s="73" t="s">
        <v>606</v>
      </c>
      <c r="H107" s="73"/>
      <c r="I107" s="81">
        <v>2975</v>
      </c>
      <c r="J107" s="78" t="s">
        <v>82</v>
      </c>
      <c r="K107" s="70" t="s">
        <v>114</v>
      </c>
      <c r="L107" s="70" t="s">
        <v>41</v>
      </c>
      <c r="M107" s="76" t="s">
        <v>40</v>
      </c>
      <c r="N107" s="70"/>
      <c r="O107" s="70"/>
      <c r="P107" s="70"/>
      <c r="Q107" s="71">
        <v>2200</v>
      </c>
      <c r="R107" s="73" t="s">
        <v>606</v>
      </c>
      <c r="S107" s="71">
        <v>334057</v>
      </c>
      <c r="T107" s="71" t="s">
        <v>53</v>
      </c>
      <c r="U107" s="72">
        <v>858</v>
      </c>
      <c r="V107" s="73" t="s">
        <v>606</v>
      </c>
      <c r="W107" s="77">
        <v>2975</v>
      </c>
      <c r="X107" s="70" t="s">
        <v>168</v>
      </c>
      <c r="Y107" s="76" t="s">
        <v>40</v>
      </c>
      <c r="Z107" s="72">
        <v>91</v>
      </c>
      <c r="AA107" s="78" t="s">
        <v>129</v>
      </c>
      <c r="AB107" s="71">
        <v>32000</v>
      </c>
      <c r="AC107" s="78" t="s">
        <v>116</v>
      </c>
      <c r="AD107" s="70"/>
      <c r="AE107" s="70"/>
      <c r="AF107" s="70"/>
      <c r="AG107" s="79">
        <f t="shared" si="6"/>
        <v>19040</v>
      </c>
      <c r="AH107" s="79">
        <f t="shared" si="4"/>
        <v>2527.0422722144799</v>
      </c>
      <c r="AI107" s="70" t="s">
        <v>527</v>
      </c>
      <c r="AJ107" s="70" t="s">
        <v>391</v>
      </c>
      <c r="AK107" s="70"/>
    </row>
    <row r="108" spans="1:37" s="103" customFormat="1" ht="15" customHeight="1" x14ac:dyDescent="0.3">
      <c r="A108" s="70" t="s">
        <v>39</v>
      </c>
      <c r="B108" s="117">
        <v>1246</v>
      </c>
      <c r="C108" s="71">
        <v>334057</v>
      </c>
      <c r="D108" s="71" t="s">
        <v>53</v>
      </c>
      <c r="E108" s="71">
        <v>2200</v>
      </c>
      <c r="F108" s="72">
        <v>861</v>
      </c>
      <c r="G108" s="73" t="s">
        <v>606</v>
      </c>
      <c r="H108" s="73"/>
      <c r="I108" s="81">
        <v>971</v>
      </c>
      <c r="J108" s="78" t="s">
        <v>82</v>
      </c>
      <c r="K108" s="70" t="s">
        <v>114</v>
      </c>
      <c r="L108" s="70" t="s">
        <v>41</v>
      </c>
      <c r="M108" s="76" t="s">
        <v>40</v>
      </c>
      <c r="N108" s="70"/>
      <c r="O108" s="70"/>
      <c r="P108" s="70"/>
      <c r="Q108" s="71">
        <v>2200</v>
      </c>
      <c r="R108" s="73" t="s">
        <v>606</v>
      </c>
      <c r="S108" s="71">
        <v>334057</v>
      </c>
      <c r="T108" s="71" t="s">
        <v>53</v>
      </c>
      <c r="U108" s="72">
        <v>861</v>
      </c>
      <c r="V108" s="73" t="s">
        <v>606</v>
      </c>
      <c r="W108" s="77">
        <v>971</v>
      </c>
      <c r="X108" s="70" t="s">
        <v>168</v>
      </c>
      <c r="Y108" s="76" t="s">
        <v>40</v>
      </c>
      <c r="Z108" s="72">
        <v>91</v>
      </c>
      <c r="AA108" s="78" t="s">
        <v>129</v>
      </c>
      <c r="AB108" s="71">
        <v>32000</v>
      </c>
      <c r="AC108" s="78" t="s">
        <v>116</v>
      </c>
      <c r="AD108" s="70"/>
      <c r="AE108" s="70"/>
      <c r="AF108" s="70"/>
      <c r="AG108" s="79">
        <f t="shared" si="6"/>
        <v>6214.4000000000005</v>
      </c>
      <c r="AH108" s="79">
        <f t="shared" si="4"/>
        <v>824.79262061185216</v>
      </c>
      <c r="AI108" s="70" t="s">
        <v>528</v>
      </c>
      <c r="AJ108" s="70" t="s">
        <v>391</v>
      </c>
      <c r="AK108" s="70"/>
    </row>
    <row r="109" spans="1:37" s="103" customFormat="1" ht="17.399999999999999" customHeight="1" x14ac:dyDescent="0.3">
      <c r="A109" s="70" t="s">
        <v>39</v>
      </c>
      <c r="B109" s="117">
        <v>1247</v>
      </c>
      <c r="C109" s="71">
        <v>334057</v>
      </c>
      <c r="D109" s="71" t="s">
        <v>53</v>
      </c>
      <c r="E109" s="71">
        <v>2200</v>
      </c>
      <c r="F109" s="72">
        <v>870</v>
      </c>
      <c r="G109" s="73" t="s">
        <v>606</v>
      </c>
      <c r="H109" s="73"/>
      <c r="I109" s="81">
        <v>1810</v>
      </c>
      <c r="J109" s="78" t="s">
        <v>82</v>
      </c>
      <c r="K109" s="70" t="s">
        <v>114</v>
      </c>
      <c r="L109" s="70" t="s">
        <v>41</v>
      </c>
      <c r="M109" s="76" t="s">
        <v>40</v>
      </c>
      <c r="N109" s="70"/>
      <c r="O109" s="70"/>
      <c r="P109" s="70"/>
      <c r="Q109" s="71">
        <v>2200</v>
      </c>
      <c r="R109" s="73" t="s">
        <v>606</v>
      </c>
      <c r="S109" s="71">
        <v>334057</v>
      </c>
      <c r="T109" s="71" t="s">
        <v>53</v>
      </c>
      <c r="U109" s="72">
        <v>870</v>
      </c>
      <c r="V109" s="73" t="s">
        <v>606</v>
      </c>
      <c r="W109" s="77">
        <v>1810</v>
      </c>
      <c r="X109" s="70" t="s">
        <v>168</v>
      </c>
      <c r="Y109" s="76" t="s">
        <v>40</v>
      </c>
      <c r="Z109" s="72">
        <v>10</v>
      </c>
      <c r="AA109" s="78" t="s">
        <v>129</v>
      </c>
      <c r="AB109" s="71">
        <v>32000</v>
      </c>
      <c r="AC109" s="78" t="s">
        <v>116</v>
      </c>
      <c r="AD109" s="70"/>
      <c r="AE109" s="70"/>
      <c r="AF109" s="70"/>
      <c r="AG109" s="79">
        <f t="shared" si="6"/>
        <v>11584</v>
      </c>
      <c r="AH109" s="79">
        <f t="shared" si="4"/>
        <v>1537.4610126750281</v>
      </c>
      <c r="AI109" s="70" t="s">
        <v>529</v>
      </c>
      <c r="AJ109" s="70" t="s">
        <v>391</v>
      </c>
      <c r="AK109" s="70"/>
    </row>
    <row r="110" spans="1:37" s="103" customFormat="1" ht="15.6" customHeight="1" x14ac:dyDescent="0.3">
      <c r="A110" s="70" t="s">
        <v>39</v>
      </c>
      <c r="B110" s="117">
        <v>1248</v>
      </c>
      <c r="C110" s="71">
        <v>334057</v>
      </c>
      <c r="D110" s="71" t="s">
        <v>53</v>
      </c>
      <c r="E110" s="71">
        <v>2200</v>
      </c>
      <c r="F110" s="72">
        <v>883</v>
      </c>
      <c r="G110" s="73" t="s">
        <v>606</v>
      </c>
      <c r="H110" s="73"/>
      <c r="I110" s="81">
        <v>725</v>
      </c>
      <c r="J110" s="78" t="s">
        <v>94</v>
      </c>
      <c r="K110" s="70" t="s">
        <v>114</v>
      </c>
      <c r="L110" s="70" t="s">
        <v>41</v>
      </c>
      <c r="M110" s="76" t="s">
        <v>40</v>
      </c>
      <c r="N110" s="70"/>
      <c r="O110" s="70"/>
      <c r="P110" s="70"/>
      <c r="Q110" s="71">
        <v>2200</v>
      </c>
      <c r="R110" s="73" t="s">
        <v>606</v>
      </c>
      <c r="S110" s="71">
        <v>334057</v>
      </c>
      <c r="T110" s="71" t="s">
        <v>53</v>
      </c>
      <c r="U110" s="72">
        <v>883</v>
      </c>
      <c r="V110" s="73" t="s">
        <v>606</v>
      </c>
      <c r="W110" s="77">
        <v>725</v>
      </c>
      <c r="X110" s="70" t="s">
        <v>168</v>
      </c>
      <c r="Y110" s="76" t="s">
        <v>40</v>
      </c>
      <c r="Z110" s="72">
        <v>10</v>
      </c>
      <c r="AA110" s="78" t="s">
        <v>146</v>
      </c>
      <c r="AB110" s="71">
        <v>32000</v>
      </c>
      <c r="AC110" s="78" t="s">
        <v>116</v>
      </c>
      <c r="AD110" s="70"/>
      <c r="AE110" s="70"/>
      <c r="AF110" s="70"/>
      <c r="AG110" s="79">
        <f t="shared" si="6"/>
        <v>4640</v>
      </c>
      <c r="AH110" s="79">
        <f t="shared" si="4"/>
        <v>615.83383104386485</v>
      </c>
      <c r="AI110" s="70" t="s">
        <v>530</v>
      </c>
      <c r="AJ110" s="70" t="s">
        <v>391</v>
      </c>
      <c r="AK110" s="70"/>
    </row>
    <row r="111" spans="1:37" s="103" customFormat="1" ht="16.8" customHeight="1" x14ac:dyDescent="0.3">
      <c r="A111" s="70" t="s">
        <v>39</v>
      </c>
      <c r="B111" s="117">
        <v>1249</v>
      </c>
      <c r="C111" s="71">
        <v>334057</v>
      </c>
      <c r="D111" s="71" t="s">
        <v>53</v>
      </c>
      <c r="E111" s="71">
        <v>2200</v>
      </c>
      <c r="F111" s="72">
        <v>892</v>
      </c>
      <c r="G111" s="73" t="s">
        <v>606</v>
      </c>
      <c r="H111" s="73"/>
      <c r="I111" s="81">
        <v>404</v>
      </c>
      <c r="J111" s="78" t="s">
        <v>94</v>
      </c>
      <c r="K111" s="70" t="s">
        <v>114</v>
      </c>
      <c r="L111" s="70" t="s">
        <v>41</v>
      </c>
      <c r="M111" s="76" t="s">
        <v>40</v>
      </c>
      <c r="N111" s="70"/>
      <c r="O111" s="70"/>
      <c r="P111" s="70"/>
      <c r="Q111" s="71">
        <v>2200</v>
      </c>
      <c r="R111" s="73" t="s">
        <v>606</v>
      </c>
      <c r="S111" s="71">
        <v>334057</v>
      </c>
      <c r="T111" s="71" t="s">
        <v>53</v>
      </c>
      <c r="U111" s="72">
        <v>892</v>
      </c>
      <c r="V111" s="73" t="s">
        <v>606</v>
      </c>
      <c r="W111" s="77">
        <v>404</v>
      </c>
      <c r="X111" s="70" t="s">
        <v>168</v>
      </c>
      <c r="Y111" s="76" t="s">
        <v>40</v>
      </c>
      <c r="Z111" s="72">
        <v>10</v>
      </c>
      <c r="AA111" s="78" t="s">
        <v>146</v>
      </c>
      <c r="AB111" s="71">
        <v>32000</v>
      </c>
      <c r="AC111" s="78" t="s">
        <v>116</v>
      </c>
      <c r="AD111" s="70"/>
      <c r="AE111" s="70"/>
      <c r="AF111" s="70"/>
      <c r="AG111" s="79">
        <f>I111*6.4</f>
        <v>2585.6000000000004</v>
      </c>
      <c r="AH111" s="79">
        <f t="shared" si="4"/>
        <v>343.16809343685713</v>
      </c>
      <c r="AI111" s="70" t="s">
        <v>531</v>
      </c>
      <c r="AJ111" s="70" t="s">
        <v>391</v>
      </c>
      <c r="AK111" s="70"/>
    </row>
    <row r="112" spans="1:37" s="103" customFormat="1" ht="16.8" customHeight="1" x14ac:dyDescent="0.3">
      <c r="A112" s="70" t="s">
        <v>46</v>
      </c>
      <c r="B112" s="117">
        <v>747</v>
      </c>
      <c r="C112" s="71">
        <v>334057</v>
      </c>
      <c r="D112" s="71" t="s">
        <v>53</v>
      </c>
      <c r="E112" s="71">
        <v>1652</v>
      </c>
      <c r="F112" s="72">
        <v>893</v>
      </c>
      <c r="G112" s="73" t="s">
        <v>608</v>
      </c>
      <c r="H112" s="73"/>
      <c r="I112" s="93">
        <v>3002</v>
      </c>
      <c r="J112" s="70" t="s">
        <v>218</v>
      </c>
      <c r="K112" s="70" t="s">
        <v>219</v>
      </c>
      <c r="L112" s="70" t="s">
        <v>41</v>
      </c>
      <c r="M112" s="76" t="s">
        <v>40</v>
      </c>
      <c r="N112" s="70"/>
      <c r="O112" s="70"/>
      <c r="P112" s="70"/>
      <c r="Q112" s="71">
        <v>1652</v>
      </c>
      <c r="R112" s="73" t="s">
        <v>608</v>
      </c>
      <c r="S112" s="71">
        <v>334057</v>
      </c>
      <c r="T112" s="71" t="s">
        <v>53</v>
      </c>
      <c r="U112" s="72">
        <v>893</v>
      </c>
      <c r="V112" s="73" t="s">
        <v>608</v>
      </c>
      <c r="W112" s="77">
        <v>3002</v>
      </c>
      <c r="X112" s="70" t="s">
        <v>205</v>
      </c>
      <c r="Y112" s="76" t="s">
        <v>40</v>
      </c>
      <c r="Z112" s="72">
        <v>10</v>
      </c>
      <c r="AA112" s="78" t="s">
        <v>146</v>
      </c>
      <c r="AB112" s="71">
        <v>32000</v>
      </c>
      <c r="AC112" s="78" t="s">
        <v>43</v>
      </c>
      <c r="AD112" s="70"/>
      <c r="AE112" s="70"/>
      <c r="AF112" s="70"/>
      <c r="AG112" s="79">
        <f>I112*6.4</f>
        <v>19212.8</v>
      </c>
      <c r="AH112" s="79">
        <f t="shared" si="4"/>
        <v>2549.976773508527</v>
      </c>
      <c r="AI112" s="70" t="s">
        <v>532</v>
      </c>
      <c r="AJ112" s="70" t="s">
        <v>391</v>
      </c>
      <c r="AK112" s="70"/>
    </row>
    <row r="113" spans="1:37" s="103" customFormat="1" ht="17.399999999999999" customHeight="1" x14ac:dyDescent="0.3">
      <c r="A113" s="70" t="s">
        <v>46</v>
      </c>
      <c r="B113" s="117" t="s">
        <v>757</v>
      </c>
      <c r="C113" s="71">
        <v>334057</v>
      </c>
      <c r="D113" s="71" t="s">
        <v>53</v>
      </c>
      <c r="E113" s="71">
        <v>2112</v>
      </c>
      <c r="F113" s="72">
        <v>896</v>
      </c>
      <c r="G113" s="73" t="s">
        <v>609</v>
      </c>
      <c r="H113" s="73"/>
      <c r="I113" s="93">
        <v>15994</v>
      </c>
      <c r="J113" s="70" t="s">
        <v>309</v>
      </c>
      <c r="K113" s="70" t="s">
        <v>219</v>
      </c>
      <c r="L113" s="70" t="s">
        <v>41</v>
      </c>
      <c r="M113" s="76" t="s">
        <v>40</v>
      </c>
      <c r="N113" s="70" t="s">
        <v>661</v>
      </c>
      <c r="O113" s="73" t="s">
        <v>609</v>
      </c>
      <c r="P113" s="70"/>
      <c r="Q113" s="71">
        <v>2112</v>
      </c>
      <c r="R113" s="73" t="s">
        <v>609</v>
      </c>
      <c r="S113" s="71">
        <v>334057</v>
      </c>
      <c r="T113" s="71" t="s">
        <v>53</v>
      </c>
      <c r="U113" s="72">
        <v>896</v>
      </c>
      <c r="V113" s="73" t="s">
        <v>609</v>
      </c>
      <c r="W113" s="77">
        <v>15994</v>
      </c>
      <c r="X113" s="70" t="s">
        <v>205</v>
      </c>
      <c r="Y113" s="76" t="s">
        <v>40</v>
      </c>
      <c r="Z113" s="72">
        <v>16</v>
      </c>
      <c r="AA113" s="70" t="s">
        <v>309</v>
      </c>
      <c r="AB113" s="71">
        <v>32000</v>
      </c>
      <c r="AC113" s="78" t="s">
        <v>47</v>
      </c>
      <c r="AD113" s="70"/>
      <c r="AE113" s="70"/>
      <c r="AF113" s="70"/>
      <c r="AG113" s="104">
        <f>15920*6.4+73*5000</f>
        <v>466888</v>
      </c>
      <c r="AH113" s="79">
        <f t="shared" si="4"/>
        <v>61966.686575087922</v>
      </c>
      <c r="AI113" s="70" t="s">
        <v>533</v>
      </c>
      <c r="AJ113" s="70" t="s">
        <v>391</v>
      </c>
      <c r="AK113" s="70"/>
    </row>
    <row r="114" spans="1:37" s="103" customFormat="1" ht="15.6" customHeight="1" x14ac:dyDescent="0.3">
      <c r="A114" s="70" t="s">
        <v>39</v>
      </c>
      <c r="B114" s="117">
        <v>1250</v>
      </c>
      <c r="C114" s="71">
        <v>334057</v>
      </c>
      <c r="D114" s="71" t="s">
        <v>53</v>
      </c>
      <c r="E114" s="71">
        <v>2200</v>
      </c>
      <c r="F114" s="72">
        <v>899</v>
      </c>
      <c r="G114" s="73" t="s">
        <v>606</v>
      </c>
      <c r="H114" s="73"/>
      <c r="I114" s="81">
        <v>613</v>
      </c>
      <c r="J114" s="78" t="s">
        <v>94</v>
      </c>
      <c r="K114" s="70" t="s">
        <v>114</v>
      </c>
      <c r="L114" s="70" t="s">
        <v>41</v>
      </c>
      <c r="M114" s="76" t="s">
        <v>40</v>
      </c>
      <c r="N114" s="70"/>
      <c r="O114" s="70"/>
      <c r="P114" s="70"/>
      <c r="Q114" s="71">
        <v>2200</v>
      </c>
      <c r="R114" s="73" t="s">
        <v>606</v>
      </c>
      <c r="S114" s="71">
        <v>334057</v>
      </c>
      <c r="T114" s="71" t="s">
        <v>53</v>
      </c>
      <c r="U114" s="72">
        <v>899</v>
      </c>
      <c r="V114" s="73" t="s">
        <v>606</v>
      </c>
      <c r="W114" s="77">
        <v>613</v>
      </c>
      <c r="X114" s="70" t="s">
        <v>168</v>
      </c>
      <c r="Y114" s="76" t="s">
        <v>40</v>
      </c>
      <c r="Z114" s="72">
        <v>10</v>
      </c>
      <c r="AA114" s="78" t="s">
        <v>146</v>
      </c>
      <c r="AB114" s="71">
        <v>32000</v>
      </c>
      <c r="AC114" s="78" t="s">
        <v>116</v>
      </c>
      <c r="AD114" s="70"/>
      <c r="AE114" s="70"/>
      <c r="AF114" s="70"/>
      <c r="AG114" s="79">
        <f t="shared" ref="AG114:AG167" si="7">I114*6.4</f>
        <v>3923.2000000000003</v>
      </c>
      <c r="AH114" s="79">
        <f t="shared" si="4"/>
        <v>520.69812197226099</v>
      </c>
      <c r="AI114" s="70" t="s">
        <v>534</v>
      </c>
      <c r="AJ114" s="70" t="s">
        <v>391</v>
      </c>
      <c r="AK114" s="70"/>
    </row>
    <row r="115" spans="1:37" s="103" customFormat="1" ht="15.6" customHeight="1" x14ac:dyDescent="0.3">
      <c r="A115" s="70" t="s">
        <v>39</v>
      </c>
      <c r="B115" s="117">
        <v>1252</v>
      </c>
      <c r="C115" s="71">
        <v>334057</v>
      </c>
      <c r="D115" s="71" t="s">
        <v>53</v>
      </c>
      <c r="E115" s="71">
        <v>2200</v>
      </c>
      <c r="F115" s="72">
        <v>901</v>
      </c>
      <c r="G115" s="73" t="s">
        <v>606</v>
      </c>
      <c r="H115" s="73"/>
      <c r="I115" s="81">
        <v>96</v>
      </c>
      <c r="J115" s="78" t="s">
        <v>94</v>
      </c>
      <c r="K115" s="70" t="s">
        <v>114</v>
      </c>
      <c r="L115" s="70" t="s">
        <v>41</v>
      </c>
      <c r="M115" s="76" t="s">
        <v>40</v>
      </c>
      <c r="N115" s="70"/>
      <c r="O115" s="70"/>
      <c r="P115" s="70"/>
      <c r="Q115" s="71">
        <v>2200</v>
      </c>
      <c r="R115" s="73" t="s">
        <v>606</v>
      </c>
      <c r="S115" s="71">
        <v>334057</v>
      </c>
      <c r="T115" s="71" t="s">
        <v>53</v>
      </c>
      <c r="U115" s="72">
        <v>901</v>
      </c>
      <c r="V115" s="73" t="s">
        <v>606</v>
      </c>
      <c r="W115" s="77">
        <v>96</v>
      </c>
      <c r="X115" s="70" t="s">
        <v>168</v>
      </c>
      <c r="Y115" s="76" t="s">
        <v>40</v>
      </c>
      <c r="Z115" s="72">
        <v>10</v>
      </c>
      <c r="AA115" s="78" t="s">
        <v>146</v>
      </c>
      <c r="AB115" s="71">
        <v>32000</v>
      </c>
      <c r="AC115" s="78" t="s">
        <v>116</v>
      </c>
      <c r="AD115" s="70"/>
      <c r="AE115" s="70"/>
      <c r="AF115" s="70"/>
      <c r="AG115" s="79">
        <f t="shared" si="7"/>
        <v>614.40000000000009</v>
      </c>
      <c r="AH115" s="79">
        <f t="shared" si="4"/>
        <v>81.544893489946261</v>
      </c>
      <c r="AI115" s="70" t="s">
        <v>535</v>
      </c>
      <c r="AJ115" s="70" t="s">
        <v>391</v>
      </c>
      <c r="AK115" s="70"/>
    </row>
    <row r="116" spans="1:37" s="103" customFormat="1" ht="15.6" customHeight="1" x14ac:dyDescent="0.3">
      <c r="A116" s="70" t="s">
        <v>39</v>
      </c>
      <c r="B116" s="117">
        <v>1253</v>
      </c>
      <c r="C116" s="71">
        <v>334057</v>
      </c>
      <c r="D116" s="71" t="s">
        <v>53</v>
      </c>
      <c r="E116" s="71">
        <v>2200</v>
      </c>
      <c r="F116" s="72">
        <v>905</v>
      </c>
      <c r="G116" s="73" t="s">
        <v>606</v>
      </c>
      <c r="H116" s="73"/>
      <c r="I116" s="81">
        <v>200</v>
      </c>
      <c r="J116" s="78" t="s">
        <v>94</v>
      </c>
      <c r="K116" s="70" t="s">
        <v>114</v>
      </c>
      <c r="L116" s="70" t="s">
        <v>41</v>
      </c>
      <c r="M116" s="76" t="s">
        <v>40</v>
      </c>
      <c r="N116" s="70"/>
      <c r="O116" s="70"/>
      <c r="P116" s="70"/>
      <c r="Q116" s="71">
        <v>2200</v>
      </c>
      <c r="R116" s="73" t="s">
        <v>606</v>
      </c>
      <c r="S116" s="71">
        <v>334057</v>
      </c>
      <c r="T116" s="71" t="s">
        <v>53</v>
      </c>
      <c r="U116" s="72">
        <v>905</v>
      </c>
      <c r="V116" s="73" t="s">
        <v>606</v>
      </c>
      <c r="W116" s="77">
        <v>200</v>
      </c>
      <c r="X116" s="70" t="s">
        <v>168</v>
      </c>
      <c r="Y116" s="76" t="s">
        <v>40</v>
      </c>
      <c r="Z116" s="72">
        <v>10</v>
      </c>
      <c r="AA116" s="78" t="s">
        <v>146</v>
      </c>
      <c r="AB116" s="71">
        <v>32000</v>
      </c>
      <c r="AC116" s="78" t="s">
        <v>116</v>
      </c>
      <c r="AD116" s="70"/>
      <c r="AE116" s="70"/>
      <c r="AF116" s="70"/>
      <c r="AG116" s="79">
        <f t="shared" si="7"/>
        <v>1280</v>
      </c>
      <c r="AH116" s="79">
        <f t="shared" si="4"/>
        <v>169.88519477072134</v>
      </c>
      <c r="AI116" s="70" t="s">
        <v>536</v>
      </c>
      <c r="AJ116" s="70" t="s">
        <v>391</v>
      </c>
      <c r="AK116" s="70"/>
    </row>
    <row r="117" spans="1:37" s="103" customFormat="1" ht="15.6" customHeight="1" x14ac:dyDescent="0.3">
      <c r="A117" s="70" t="s">
        <v>39</v>
      </c>
      <c r="B117" s="117">
        <v>1254</v>
      </c>
      <c r="C117" s="71">
        <v>334057</v>
      </c>
      <c r="D117" s="71" t="s">
        <v>53</v>
      </c>
      <c r="E117" s="71">
        <v>2200</v>
      </c>
      <c r="F117" s="72">
        <v>908</v>
      </c>
      <c r="G117" s="73" t="s">
        <v>606</v>
      </c>
      <c r="H117" s="73"/>
      <c r="I117" s="81">
        <v>2153</v>
      </c>
      <c r="J117" s="78" t="s">
        <v>94</v>
      </c>
      <c r="K117" s="70" t="s">
        <v>114</v>
      </c>
      <c r="L117" s="70" t="s">
        <v>41</v>
      </c>
      <c r="M117" s="76" t="s">
        <v>40</v>
      </c>
      <c r="N117" s="70"/>
      <c r="O117" s="70"/>
      <c r="P117" s="70"/>
      <c r="Q117" s="71">
        <v>2200</v>
      </c>
      <c r="R117" s="73" t="s">
        <v>606</v>
      </c>
      <c r="S117" s="71">
        <v>334057</v>
      </c>
      <c r="T117" s="71" t="s">
        <v>53</v>
      </c>
      <c r="U117" s="72">
        <v>908</v>
      </c>
      <c r="V117" s="73" t="s">
        <v>606</v>
      </c>
      <c r="W117" s="77">
        <v>2153</v>
      </c>
      <c r="X117" s="70" t="s">
        <v>168</v>
      </c>
      <c r="Y117" s="76" t="s">
        <v>40</v>
      </c>
      <c r="Z117" s="72">
        <v>10</v>
      </c>
      <c r="AA117" s="78" t="s">
        <v>146</v>
      </c>
      <c r="AB117" s="71">
        <v>32000</v>
      </c>
      <c r="AC117" s="78" t="s">
        <v>116</v>
      </c>
      <c r="AD117" s="70"/>
      <c r="AE117" s="70"/>
      <c r="AF117" s="70"/>
      <c r="AG117" s="79">
        <f t="shared" si="7"/>
        <v>13779.2</v>
      </c>
      <c r="AH117" s="79">
        <f t="shared" si="4"/>
        <v>1828.8141217068153</v>
      </c>
      <c r="AI117" s="70" t="s">
        <v>537</v>
      </c>
      <c r="AJ117" s="70" t="s">
        <v>391</v>
      </c>
      <c r="AK117" s="70"/>
    </row>
    <row r="118" spans="1:37" s="103" customFormat="1" ht="15" customHeight="1" x14ac:dyDescent="0.3">
      <c r="A118" s="70" t="s">
        <v>39</v>
      </c>
      <c r="B118" s="117">
        <v>1255</v>
      </c>
      <c r="C118" s="71">
        <v>334057</v>
      </c>
      <c r="D118" s="71" t="s">
        <v>53</v>
      </c>
      <c r="E118" s="71">
        <v>2200</v>
      </c>
      <c r="F118" s="72">
        <v>909</v>
      </c>
      <c r="G118" s="73" t="s">
        <v>606</v>
      </c>
      <c r="H118" s="73"/>
      <c r="I118" s="81">
        <v>10657</v>
      </c>
      <c r="J118" s="78" t="s">
        <v>95</v>
      </c>
      <c r="K118" s="70" t="s">
        <v>114</v>
      </c>
      <c r="L118" s="70" t="s">
        <v>41</v>
      </c>
      <c r="M118" s="76" t="s">
        <v>40</v>
      </c>
      <c r="N118" s="70"/>
      <c r="O118" s="70"/>
      <c r="P118" s="70"/>
      <c r="Q118" s="71">
        <v>2200</v>
      </c>
      <c r="R118" s="73" t="s">
        <v>606</v>
      </c>
      <c r="S118" s="71">
        <v>334057</v>
      </c>
      <c r="T118" s="71" t="s">
        <v>53</v>
      </c>
      <c r="U118" s="72">
        <v>909</v>
      </c>
      <c r="V118" s="73" t="s">
        <v>606</v>
      </c>
      <c r="W118" s="77">
        <v>10657</v>
      </c>
      <c r="X118" s="70" t="s">
        <v>168</v>
      </c>
      <c r="Y118" s="76" t="s">
        <v>40</v>
      </c>
      <c r="Z118" s="72">
        <v>10</v>
      </c>
      <c r="AA118" s="78" t="s">
        <v>147</v>
      </c>
      <c r="AB118" s="71">
        <v>32000</v>
      </c>
      <c r="AC118" s="78" t="s">
        <v>116</v>
      </c>
      <c r="AD118" s="70"/>
      <c r="AE118" s="70"/>
      <c r="AF118" s="70"/>
      <c r="AG118" s="79">
        <f>I118*5.27</f>
        <v>56162.389999999992</v>
      </c>
      <c r="AH118" s="79">
        <f t="shared" si="4"/>
        <v>7454.0301280775084</v>
      </c>
      <c r="AI118" s="70" t="s">
        <v>538</v>
      </c>
      <c r="AJ118" s="70" t="s">
        <v>391</v>
      </c>
      <c r="AK118" s="70"/>
    </row>
    <row r="119" spans="1:37" s="103" customFormat="1" ht="15" customHeight="1" x14ac:dyDescent="0.3">
      <c r="A119" s="70" t="s">
        <v>39</v>
      </c>
      <c r="B119" s="117">
        <v>1256</v>
      </c>
      <c r="C119" s="71">
        <v>334057</v>
      </c>
      <c r="D119" s="71" t="s">
        <v>53</v>
      </c>
      <c r="E119" s="71">
        <v>2200</v>
      </c>
      <c r="F119" s="72">
        <v>971</v>
      </c>
      <c r="G119" s="73" t="s">
        <v>606</v>
      </c>
      <c r="H119" s="73"/>
      <c r="I119" s="81">
        <v>1338</v>
      </c>
      <c r="J119" s="78" t="s">
        <v>96</v>
      </c>
      <c r="K119" s="70" t="s">
        <v>114</v>
      </c>
      <c r="L119" s="70" t="s">
        <v>41</v>
      </c>
      <c r="M119" s="76" t="s">
        <v>40</v>
      </c>
      <c r="N119" s="70"/>
      <c r="O119" s="70"/>
      <c r="P119" s="70"/>
      <c r="Q119" s="71">
        <v>2200</v>
      </c>
      <c r="R119" s="73" t="s">
        <v>606</v>
      </c>
      <c r="S119" s="71">
        <v>334057</v>
      </c>
      <c r="T119" s="71" t="s">
        <v>53</v>
      </c>
      <c r="U119" s="72">
        <v>971</v>
      </c>
      <c r="V119" s="73" t="s">
        <v>606</v>
      </c>
      <c r="W119" s="77">
        <v>1338</v>
      </c>
      <c r="X119" s="70" t="s">
        <v>168</v>
      </c>
      <c r="Y119" s="76" t="s">
        <v>40</v>
      </c>
      <c r="Z119" s="72">
        <v>12</v>
      </c>
      <c r="AA119" s="78" t="s">
        <v>148</v>
      </c>
      <c r="AB119" s="71">
        <v>32000</v>
      </c>
      <c r="AC119" s="78" t="s">
        <v>116</v>
      </c>
      <c r="AD119" s="70"/>
      <c r="AE119" s="70"/>
      <c r="AF119" s="70"/>
      <c r="AG119" s="79">
        <f t="shared" si="7"/>
        <v>8563.2000000000007</v>
      </c>
      <c r="AH119" s="79">
        <f t="shared" si="4"/>
        <v>1136.531953016126</v>
      </c>
      <c r="AI119" s="70" t="s">
        <v>539</v>
      </c>
      <c r="AJ119" s="70" t="s">
        <v>391</v>
      </c>
      <c r="AK119" s="70"/>
    </row>
    <row r="120" spans="1:37" s="103" customFormat="1" ht="14.4" customHeight="1" x14ac:dyDescent="0.3">
      <c r="A120" s="70" t="s">
        <v>39</v>
      </c>
      <c r="B120" s="117">
        <v>1257</v>
      </c>
      <c r="C120" s="71">
        <v>334057</v>
      </c>
      <c r="D120" s="71" t="s">
        <v>53</v>
      </c>
      <c r="E120" s="71">
        <v>2031</v>
      </c>
      <c r="F120" s="72">
        <v>1000</v>
      </c>
      <c r="G120" s="73" t="s">
        <v>610</v>
      </c>
      <c r="H120" s="73"/>
      <c r="I120" s="81">
        <v>2755</v>
      </c>
      <c r="J120" s="78" t="s">
        <v>96</v>
      </c>
      <c r="K120" s="70" t="s">
        <v>114</v>
      </c>
      <c r="L120" s="70" t="s">
        <v>41</v>
      </c>
      <c r="M120" s="76" t="s">
        <v>40</v>
      </c>
      <c r="N120" s="70" t="s">
        <v>611</v>
      </c>
      <c r="O120" s="73" t="s">
        <v>610</v>
      </c>
      <c r="P120" s="70"/>
      <c r="Q120" s="71">
        <v>2031</v>
      </c>
      <c r="R120" s="73" t="s">
        <v>610</v>
      </c>
      <c r="S120" s="71">
        <v>334057</v>
      </c>
      <c r="T120" s="71" t="s">
        <v>53</v>
      </c>
      <c r="U120" s="72">
        <v>1000</v>
      </c>
      <c r="V120" s="73" t="s">
        <v>610</v>
      </c>
      <c r="W120" s="77">
        <v>2755</v>
      </c>
      <c r="X120" s="70" t="s">
        <v>168</v>
      </c>
      <c r="Y120" s="76" t="s">
        <v>40</v>
      </c>
      <c r="Z120" s="72">
        <v>12</v>
      </c>
      <c r="AA120" s="78" t="s">
        <v>148</v>
      </c>
      <c r="AB120" s="71">
        <v>32000</v>
      </c>
      <c r="AC120" s="78" t="s">
        <v>38</v>
      </c>
      <c r="AD120" s="70"/>
      <c r="AE120" s="70"/>
      <c r="AF120" s="70"/>
      <c r="AG120" s="79">
        <f t="shared" si="7"/>
        <v>17632</v>
      </c>
      <c r="AH120" s="79">
        <f t="shared" si="4"/>
        <v>2340.1685579666864</v>
      </c>
      <c r="AI120" s="70" t="s">
        <v>540</v>
      </c>
      <c r="AJ120" s="70" t="s">
        <v>391</v>
      </c>
      <c r="AK120" s="70"/>
    </row>
    <row r="121" spans="1:37" s="103" customFormat="1" ht="14.4" customHeight="1" x14ac:dyDescent="0.3">
      <c r="A121" s="70" t="s">
        <v>39</v>
      </c>
      <c r="B121" s="117">
        <v>1258</v>
      </c>
      <c r="C121" s="71">
        <v>334057</v>
      </c>
      <c r="D121" s="71" t="s">
        <v>53</v>
      </c>
      <c r="E121" s="71">
        <v>2200</v>
      </c>
      <c r="F121" s="72">
        <v>1001</v>
      </c>
      <c r="G121" s="73" t="s">
        <v>606</v>
      </c>
      <c r="H121" s="73"/>
      <c r="I121" s="81">
        <v>196</v>
      </c>
      <c r="J121" s="78" t="s">
        <v>97</v>
      </c>
      <c r="K121" s="70" t="s">
        <v>114</v>
      </c>
      <c r="L121" s="70" t="s">
        <v>41</v>
      </c>
      <c r="M121" s="76" t="s">
        <v>40</v>
      </c>
      <c r="N121" s="70" t="s">
        <v>612</v>
      </c>
      <c r="O121" s="73" t="s">
        <v>606</v>
      </c>
      <c r="P121" s="70"/>
      <c r="Q121" s="71">
        <v>2200</v>
      </c>
      <c r="R121" s="73" t="s">
        <v>606</v>
      </c>
      <c r="S121" s="71">
        <v>334057</v>
      </c>
      <c r="T121" s="71" t="s">
        <v>53</v>
      </c>
      <c r="U121" s="72">
        <v>1001</v>
      </c>
      <c r="V121" s="73" t="s">
        <v>606</v>
      </c>
      <c r="W121" s="77">
        <v>196</v>
      </c>
      <c r="X121" s="70" t="s">
        <v>168</v>
      </c>
      <c r="Y121" s="76" t="s">
        <v>40</v>
      </c>
      <c r="Z121" s="72">
        <v>18</v>
      </c>
      <c r="AA121" s="78" t="s">
        <v>149</v>
      </c>
      <c r="AB121" s="71">
        <v>32000</v>
      </c>
      <c r="AC121" s="78" t="s">
        <v>116</v>
      </c>
      <c r="AD121" s="70"/>
      <c r="AE121" s="70"/>
      <c r="AF121" s="70"/>
      <c r="AG121" s="79">
        <f t="shared" si="7"/>
        <v>1254.4000000000001</v>
      </c>
      <c r="AH121" s="79">
        <f t="shared" si="4"/>
        <v>166.48749087530692</v>
      </c>
      <c r="AI121" s="70" t="s">
        <v>541</v>
      </c>
      <c r="AJ121" s="70" t="s">
        <v>391</v>
      </c>
      <c r="AK121" s="70"/>
    </row>
    <row r="122" spans="1:37" s="103" customFormat="1" ht="13.2" customHeight="1" x14ac:dyDescent="0.3">
      <c r="A122" s="70" t="s">
        <v>39</v>
      </c>
      <c r="B122" s="117">
        <v>1259</v>
      </c>
      <c r="C122" s="71">
        <v>334057</v>
      </c>
      <c r="D122" s="71" t="s">
        <v>53</v>
      </c>
      <c r="E122" s="71">
        <v>2046</v>
      </c>
      <c r="F122" s="72">
        <v>1005</v>
      </c>
      <c r="G122" s="73" t="s">
        <v>614</v>
      </c>
      <c r="H122" s="73"/>
      <c r="I122" s="81">
        <v>940</v>
      </c>
      <c r="J122" s="78" t="s">
        <v>180</v>
      </c>
      <c r="K122" s="70" t="s">
        <v>114</v>
      </c>
      <c r="L122" s="70" t="s">
        <v>41</v>
      </c>
      <c r="M122" s="76" t="s">
        <v>40</v>
      </c>
      <c r="N122" s="70" t="s">
        <v>613</v>
      </c>
      <c r="O122" s="73" t="s">
        <v>614</v>
      </c>
      <c r="P122" s="70"/>
      <c r="Q122" s="71">
        <v>2046</v>
      </c>
      <c r="R122" s="73" t="s">
        <v>614</v>
      </c>
      <c r="S122" s="71">
        <v>334057</v>
      </c>
      <c r="T122" s="71" t="s">
        <v>53</v>
      </c>
      <c r="U122" s="72">
        <v>1005</v>
      </c>
      <c r="V122" s="73" t="s">
        <v>614</v>
      </c>
      <c r="W122" s="77">
        <v>940</v>
      </c>
      <c r="X122" s="70" t="s">
        <v>168</v>
      </c>
      <c r="Y122" s="76" t="s">
        <v>40</v>
      </c>
      <c r="Z122" s="72">
        <v>18</v>
      </c>
      <c r="AA122" s="78" t="s">
        <v>149</v>
      </c>
      <c r="AB122" s="71">
        <v>32000</v>
      </c>
      <c r="AC122" s="78" t="s">
        <v>38</v>
      </c>
      <c r="AD122" s="70"/>
      <c r="AE122" s="70"/>
      <c r="AF122" s="70"/>
      <c r="AG122" s="79">
        <f t="shared" si="7"/>
        <v>6016</v>
      </c>
      <c r="AH122" s="79">
        <f t="shared" si="4"/>
        <v>798.46041542239027</v>
      </c>
      <c r="AI122" s="70" t="s">
        <v>542</v>
      </c>
      <c r="AJ122" s="70" t="s">
        <v>391</v>
      </c>
      <c r="AK122" s="70"/>
    </row>
    <row r="123" spans="1:37" s="103" customFormat="1" ht="14.4" customHeight="1" x14ac:dyDescent="0.3">
      <c r="A123" s="70" t="s">
        <v>39</v>
      </c>
      <c r="B123" s="117">
        <v>1260</v>
      </c>
      <c r="C123" s="71">
        <v>334057</v>
      </c>
      <c r="D123" s="71" t="s">
        <v>53</v>
      </c>
      <c r="E123" s="71">
        <v>2200</v>
      </c>
      <c r="F123" s="72">
        <v>1011</v>
      </c>
      <c r="G123" s="73" t="s">
        <v>606</v>
      </c>
      <c r="H123" s="73"/>
      <c r="I123" s="81">
        <v>2515</v>
      </c>
      <c r="J123" s="78" t="s">
        <v>97</v>
      </c>
      <c r="K123" s="70" t="s">
        <v>114</v>
      </c>
      <c r="L123" s="70" t="s">
        <v>41</v>
      </c>
      <c r="M123" s="76" t="s">
        <v>40</v>
      </c>
      <c r="N123" s="70"/>
      <c r="O123" s="70"/>
      <c r="P123" s="70"/>
      <c r="Q123" s="71">
        <v>2200</v>
      </c>
      <c r="R123" s="73" t="s">
        <v>606</v>
      </c>
      <c r="S123" s="71">
        <v>334057</v>
      </c>
      <c r="T123" s="71" t="s">
        <v>53</v>
      </c>
      <c r="U123" s="72">
        <v>1011</v>
      </c>
      <c r="V123" s="73" t="s">
        <v>606</v>
      </c>
      <c r="W123" s="77">
        <v>2515</v>
      </c>
      <c r="X123" s="70" t="s">
        <v>168</v>
      </c>
      <c r="Y123" s="76" t="s">
        <v>40</v>
      </c>
      <c r="Z123" s="72">
        <v>18</v>
      </c>
      <c r="AA123" s="78" t="s">
        <v>149</v>
      </c>
      <c r="AB123" s="71">
        <v>32000</v>
      </c>
      <c r="AC123" s="78" t="s">
        <v>116</v>
      </c>
      <c r="AD123" s="70"/>
      <c r="AE123" s="70"/>
      <c r="AF123" s="70"/>
      <c r="AG123" s="79">
        <f t="shared" si="7"/>
        <v>16096</v>
      </c>
      <c r="AH123" s="79">
        <f t="shared" si="4"/>
        <v>2136.3063242418207</v>
      </c>
      <c r="AI123" s="70" t="s">
        <v>543</v>
      </c>
      <c r="AJ123" s="70" t="s">
        <v>391</v>
      </c>
      <c r="AK123" s="70"/>
    </row>
    <row r="124" spans="1:37" s="103" customFormat="1" ht="15" customHeight="1" x14ac:dyDescent="0.3">
      <c r="A124" s="70" t="s">
        <v>39</v>
      </c>
      <c r="B124" s="117">
        <v>1261</v>
      </c>
      <c r="C124" s="71">
        <v>334057</v>
      </c>
      <c r="D124" s="71" t="s">
        <v>53</v>
      </c>
      <c r="E124" s="71">
        <v>2200</v>
      </c>
      <c r="F124" s="72">
        <v>1013</v>
      </c>
      <c r="G124" s="73" t="s">
        <v>606</v>
      </c>
      <c r="H124" s="73"/>
      <c r="I124" s="81">
        <v>6699</v>
      </c>
      <c r="J124" s="78" t="s">
        <v>98</v>
      </c>
      <c r="K124" s="70" t="s">
        <v>114</v>
      </c>
      <c r="L124" s="70" t="s">
        <v>41</v>
      </c>
      <c r="M124" s="76" t="s">
        <v>40</v>
      </c>
      <c r="N124" s="70"/>
      <c r="O124" s="70"/>
      <c r="P124" s="70"/>
      <c r="Q124" s="71">
        <v>2200</v>
      </c>
      <c r="R124" s="73" t="s">
        <v>606</v>
      </c>
      <c r="S124" s="71">
        <v>334057</v>
      </c>
      <c r="T124" s="71" t="s">
        <v>53</v>
      </c>
      <c r="U124" s="72">
        <v>1013</v>
      </c>
      <c r="V124" s="73" t="s">
        <v>606</v>
      </c>
      <c r="W124" s="77">
        <v>6699</v>
      </c>
      <c r="X124" s="70" t="s">
        <v>168</v>
      </c>
      <c r="Y124" s="76" t="s">
        <v>40</v>
      </c>
      <c r="Z124" s="72">
        <v>18</v>
      </c>
      <c r="AA124" s="78" t="s">
        <v>150</v>
      </c>
      <c r="AB124" s="71">
        <v>32000</v>
      </c>
      <c r="AC124" s="78" t="s">
        <v>116</v>
      </c>
      <c r="AD124" s="70"/>
      <c r="AE124" s="70"/>
      <c r="AF124" s="70"/>
      <c r="AG124" s="79">
        <f>I124*5.27</f>
        <v>35303.729999999996</v>
      </c>
      <c r="AH124" s="79">
        <f t="shared" si="4"/>
        <v>4685.6101931116855</v>
      </c>
      <c r="AI124" s="70" t="s">
        <v>544</v>
      </c>
      <c r="AJ124" s="70" t="s">
        <v>391</v>
      </c>
      <c r="AK124" s="70"/>
    </row>
    <row r="125" spans="1:37" s="103" customFormat="1" ht="15.6" customHeight="1" x14ac:dyDescent="0.3">
      <c r="A125" s="70" t="s">
        <v>39</v>
      </c>
      <c r="B125" s="117">
        <v>1262</v>
      </c>
      <c r="C125" s="71">
        <v>334057</v>
      </c>
      <c r="D125" s="71" t="s">
        <v>53</v>
      </c>
      <c r="E125" s="71">
        <v>2200</v>
      </c>
      <c r="F125" s="72">
        <v>1015</v>
      </c>
      <c r="G125" s="73" t="s">
        <v>606</v>
      </c>
      <c r="H125" s="73"/>
      <c r="I125" s="81">
        <v>8046</v>
      </c>
      <c r="J125" s="78" t="s">
        <v>98</v>
      </c>
      <c r="K125" s="70" t="s">
        <v>114</v>
      </c>
      <c r="L125" s="70" t="s">
        <v>41</v>
      </c>
      <c r="M125" s="76" t="s">
        <v>40</v>
      </c>
      <c r="N125" s="70"/>
      <c r="O125" s="70"/>
      <c r="P125" s="70"/>
      <c r="Q125" s="71">
        <v>2200</v>
      </c>
      <c r="R125" s="73" t="s">
        <v>606</v>
      </c>
      <c r="S125" s="71">
        <v>334057</v>
      </c>
      <c r="T125" s="71" t="s">
        <v>53</v>
      </c>
      <c r="U125" s="72">
        <v>1015</v>
      </c>
      <c r="V125" s="73" t="s">
        <v>606</v>
      </c>
      <c r="W125" s="77">
        <v>8046</v>
      </c>
      <c r="X125" s="70" t="s">
        <v>168</v>
      </c>
      <c r="Y125" s="76" t="s">
        <v>40</v>
      </c>
      <c r="Z125" s="72">
        <v>17</v>
      </c>
      <c r="AA125" s="78" t="s">
        <v>150</v>
      </c>
      <c r="AB125" s="71">
        <v>32000</v>
      </c>
      <c r="AC125" s="78" t="s">
        <v>116</v>
      </c>
      <c r="AD125" s="70"/>
      <c r="AE125" s="70"/>
      <c r="AF125" s="70"/>
      <c r="AG125" s="79">
        <f>I125*5.27</f>
        <v>42402.42</v>
      </c>
      <c r="AH125" s="79">
        <f t="shared" si="4"/>
        <v>5627.7682659765078</v>
      </c>
      <c r="AI125" s="70" t="s">
        <v>545</v>
      </c>
      <c r="AJ125" s="70" t="s">
        <v>391</v>
      </c>
      <c r="AK125" s="70"/>
    </row>
    <row r="126" spans="1:37" s="103" customFormat="1" ht="18.600000000000001" customHeight="1" x14ac:dyDescent="0.3">
      <c r="A126" s="70" t="s">
        <v>39</v>
      </c>
      <c r="B126" s="117">
        <v>1263</v>
      </c>
      <c r="C126" s="71">
        <v>334057</v>
      </c>
      <c r="D126" s="71" t="s">
        <v>53</v>
      </c>
      <c r="E126" s="71">
        <v>2200</v>
      </c>
      <c r="F126" s="72">
        <v>1017</v>
      </c>
      <c r="G126" s="73" t="s">
        <v>606</v>
      </c>
      <c r="H126" s="73"/>
      <c r="I126" s="81">
        <v>5272</v>
      </c>
      <c r="J126" s="78" t="s">
        <v>98</v>
      </c>
      <c r="K126" s="70" t="s">
        <v>114</v>
      </c>
      <c r="L126" s="70" t="s">
        <v>41</v>
      </c>
      <c r="M126" s="76" t="s">
        <v>40</v>
      </c>
      <c r="N126" s="70"/>
      <c r="O126" s="70"/>
      <c r="P126" s="70"/>
      <c r="Q126" s="71">
        <v>2200</v>
      </c>
      <c r="R126" s="73" t="s">
        <v>606</v>
      </c>
      <c r="S126" s="71">
        <v>334057</v>
      </c>
      <c r="T126" s="71" t="s">
        <v>53</v>
      </c>
      <c r="U126" s="72">
        <v>1017</v>
      </c>
      <c r="V126" s="73" t="s">
        <v>606</v>
      </c>
      <c r="W126" s="77">
        <v>5272</v>
      </c>
      <c r="X126" s="70" t="s">
        <v>168</v>
      </c>
      <c r="Y126" s="76" t="s">
        <v>40</v>
      </c>
      <c r="Z126" s="72">
        <v>17</v>
      </c>
      <c r="AA126" s="78" t="s">
        <v>151</v>
      </c>
      <c r="AB126" s="71">
        <v>32000</v>
      </c>
      <c r="AC126" s="78" t="s">
        <v>116</v>
      </c>
      <c r="AD126" s="70"/>
      <c r="AE126" s="70"/>
      <c r="AF126" s="70"/>
      <c r="AG126" s="79">
        <f>I126*5.27</f>
        <v>27783.439999999999</v>
      </c>
      <c r="AH126" s="79">
        <f t="shared" si="4"/>
        <v>3687.4961842192579</v>
      </c>
      <c r="AI126" s="70" t="s">
        <v>546</v>
      </c>
      <c r="AJ126" s="70" t="s">
        <v>391</v>
      </c>
      <c r="AK126" s="70"/>
    </row>
    <row r="127" spans="1:37" s="103" customFormat="1" ht="15" customHeight="1" x14ac:dyDescent="0.3">
      <c r="A127" s="70" t="s">
        <v>39</v>
      </c>
      <c r="B127" s="117">
        <v>1264</v>
      </c>
      <c r="C127" s="71">
        <v>334057</v>
      </c>
      <c r="D127" s="71" t="s">
        <v>53</v>
      </c>
      <c r="E127" s="71">
        <v>2200</v>
      </c>
      <c r="F127" s="72">
        <v>1050</v>
      </c>
      <c r="G127" s="73" t="s">
        <v>606</v>
      </c>
      <c r="H127" s="73"/>
      <c r="I127" s="81">
        <v>1465</v>
      </c>
      <c r="J127" s="78" t="s">
        <v>99</v>
      </c>
      <c r="K127" s="70" t="s">
        <v>114</v>
      </c>
      <c r="L127" s="70" t="s">
        <v>41</v>
      </c>
      <c r="M127" s="76" t="s">
        <v>40</v>
      </c>
      <c r="N127" s="70"/>
      <c r="O127" s="70"/>
      <c r="P127" s="70"/>
      <c r="Q127" s="71">
        <v>2200</v>
      </c>
      <c r="R127" s="73" t="s">
        <v>606</v>
      </c>
      <c r="S127" s="71">
        <v>334057</v>
      </c>
      <c r="T127" s="71" t="s">
        <v>53</v>
      </c>
      <c r="U127" s="72">
        <v>1050</v>
      </c>
      <c r="V127" s="73" t="s">
        <v>606</v>
      </c>
      <c r="W127" s="77">
        <v>1465</v>
      </c>
      <c r="X127" s="70" t="s">
        <v>168</v>
      </c>
      <c r="Y127" s="76" t="s">
        <v>40</v>
      </c>
      <c r="Z127" s="72">
        <v>13</v>
      </c>
      <c r="AA127" s="78" t="s">
        <v>152</v>
      </c>
      <c r="AB127" s="71">
        <v>32000</v>
      </c>
      <c r="AC127" s="78" t="s">
        <v>116</v>
      </c>
      <c r="AD127" s="70"/>
      <c r="AE127" s="70"/>
      <c r="AF127" s="70"/>
      <c r="AG127" s="79">
        <f t="shared" si="7"/>
        <v>9376</v>
      </c>
      <c r="AH127" s="79">
        <f t="shared" si="4"/>
        <v>1244.4090516955339</v>
      </c>
      <c r="AI127" s="70" t="s">
        <v>547</v>
      </c>
      <c r="AJ127" s="70" t="s">
        <v>391</v>
      </c>
      <c r="AK127" s="70"/>
    </row>
    <row r="128" spans="1:37" s="103" customFormat="1" ht="16.8" customHeight="1" x14ac:dyDescent="0.3">
      <c r="A128" s="70" t="s">
        <v>39</v>
      </c>
      <c r="B128" s="117">
        <v>1265</v>
      </c>
      <c r="C128" s="71">
        <v>334057</v>
      </c>
      <c r="D128" s="71" t="s">
        <v>53</v>
      </c>
      <c r="E128" s="71">
        <v>2200</v>
      </c>
      <c r="F128" s="72">
        <v>1081</v>
      </c>
      <c r="G128" s="73" t="s">
        <v>606</v>
      </c>
      <c r="H128" s="73"/>
      <c r="I128" s="81">
        <v>1497</v>
      </c>
      <c r="J128" s="78" t="s">
        <v>99</v>
      </c>
      <c r="K128" s="70" t="s">
        <v>114</v>
      </c>
      <c r="L128" s="70" t="s">
        <v>41</v>
      </c>
      <c r="M128" s="76" t="s">
        <v>40</v>
      </c>
      <c r="N128" s="70"/>
      <c r="O128" s="70"/>
      <c r="P128" s="70"/>
      <c r="Q128" s="71">
        <v>2200</v>
      </c>
      <c r="R128" s="73" t="s">
        <v>606</v>
      </c>
      <c r="S128" s="71">
        <v>334057</v>
      </c>
      <c r="T128" s="71" t="s">
        <v>53</v>
      </c>
      <c r="U128" s="72">
        <v>1081</v>
      </c>
      <c r="V128" s="73" t="s">
        <v>606</v>
      </c>
      <c r="W128" s="77">
        <v>1497</v>
      </c>
      <c r="X128" s="70" t="s">
        <v>168</v>
      </c>
      <c r="Y128" s="76" t="s">
        <v>40</v>
      </c>
      <c r="Z128" s="72">
        <v>13</v>
      </c>
      <c r="AA128" s="78" t="s">
        <v>152</v>
      </c>
      <c r="AB128" s="71">
        <v>32000</v>
      </c>
      <c r="AC128" s="78" t="s">
        <v>116</v>
      </c>
      <c r="AD128" s="70"/>
      <c r="AE128" s="70"/>
      <c r="AF128" s="70"/>
      <c r="AG128" s="79">
        <f t="shared" si="7"/>
        <v>9580.8000000000011</v>
      </c>
      <c r="AH128" s="79">
        <f t="shared" si="4"/>
        <v>1271.5906828588493</v>
      </c>
      <c r="AI128" s="70" t="s">
        <v>548</v>
      </c>
      <c r="AJ128" s="70" t="s">
        <v>391</v>
      </c>
      <c r="AK128" s="70"/>
    </row>
    <row r="129" spans="1:37" s="103" customFormat="1" ht="17.399999999999999" customHeight="1" x14ac:dyDescent="0.3">
      <c r="A129" s="70" t="s">
        <v>39</v>
      </c>
      <c r="B129" s="117">
        <v>1266</v>
      </c>
      <c r="C129" s="71">
        <v>334057</v>
      </c>
      <c r="D129" s="71" t="s">
        <v>53</v>
      </c>
      <c r="E129" s="71">
        <v>2200</v>
      </c>
      <c r="F129" s="72">
        <v>1082</v>
      </c>
      <c r="G129" s="73" t="s">
        <v>606</v>
      </c>
      <c r="H129" s="73"/>
      <c r="I129" s="81">
        <v>8343</v>
      </c>
      <c r="J129" s="78" t="s">
        <v>99</v>
      </c>
      <c r="K129" s="70" t="s">
        <v>114</v>
      </c>
      <c r="L129" s="70" t="s">
        <v>41</v>
      </c>
      <c r="M129" s="76" t="s">
        <v>40</v>
      </c>
      <c r="N129" s="70"/>
      <c r="O129" s="70"/>
      <c r="P129" s="70"/>
      <c r="Q129" s="71">
        <v>2200</v>
      </c>
      <c r="R129" s="73" t="s">
        <v>606</v>
      </c>
      <c r="S129" s="71">
        <v>334057</v>
      </c>
      <c r="T129" s="71" t="s">
        <v>53</v>
      </c>
      <c r="U129" s="72">
        <v>1082</v>
      </c>
      <c r="V129" s="73" t="s">
        <v>606</v>
      </c>
      <c r="W129" s="77">
        <v>8343</v>
      </c>
      <c r="X129" s="70" t="s">
        <v>168</v>
      </c>
      <c r="Y129" s="76" t="s">
        <v>40</v>
      </c>
      <c r="Z129" s="72">
        <v>13</v>
      </c>
      <c r="AA129" s="78" t="s">
        <v>152</v>
      </c>
      <c r="AB129" s="71">
        <v>32000</v>
      </c>
      <c r="AC129" s="78" t="s">
        <v>116</v>
      </c>
      <c r="AD129" s="70"/>
      <c r="AE129" s="70"/>
      <c r="AF129" s="70"/>
      <c r="AG129" s="79">
        <f>I129*5.27</f>
        <v>43967.609999999993</v>
      </c>
      <c r="AH129" s="79">
        <f t="shared" si="4"/>
        <v>5835.5046784789956</v>
      </c>
      <c r="AI129" s="70" t="s">
        <v>549</v>
      </c>
      <c r="AJ129" s="70" t="s">
        <v>391</v>
      </c>
      <c r="AK129" s="70"/>
    </row>
    <row r="130" spans="1:37" s="103" customFormat="1" ht="20.399999999999999" customHeight="1" x14ac:dyDescent="0.3">
      <c r="A130" s="70" t="s">
        <v>39</v>
      </c>
      <c r="B130" s="117">
        <v>1267</v>
      </c>
      <c r="C130" s="71">
        <v>334057</v>
      </c>
      <c r="D130" s="71" t="s">
        <v>53</v>
      </c>
      <c r="E130" s="71">
        <v>2200</v>
      </c>
      <c r="F130" s="72">
        <v>1086</v>
      </c>
      <c r="G130" s="73" t="s">
        <v>606</v>
      </c>
      <c r="H130" s="73"/>
      <c r="I130" s="81">
        <v>10925</v>
      </c>
      <c r="J130" s="78" t="s">
        <v>100</v>
      </c>
      <c r="K130" s="70" t="s">
        <v>114</v>
      </c>
      <c r="L130" s="70" t="s">
        <v>41</v>
      </c>
      <c r="M130" s="76" t="s">
        <v>40</v>
      </c>
      <c r="N130" s="70"/>
      <c r="O130" s="70"/>
      <c r="P130" s="70"/>
      <c r="Q130" s="71">
        <v>2200</v>
      </c>
      <c r="R130" s="73" t="s">
        <v>606</v>
      </c>
      <c r="S130" s="71">
        <v>334057</v>
      </c>
      <c r="T130" s="71" t="s">
        <v>53</v>
      </c>
      <c r="U130" s="72">
        <v>1086</v>
      </c>
      <c r="V130" s="73" t="s">
        <v>606</v>
      </c>
      <c r="W130" s="77">
        <v>10925</v>
      </c>
      <c r="X130" s="70" t="s">
        <v>168</v>
      </c>
      <c r="Y130" s="76" t="s">
        <v>40</v>
      </c>
      <c r="Z130" s="72">
        <v>91</v>
      </c>
      <c r="AA130" s="78" t="s">
        <v>153</v>
      </c>
      <c r="AB130" s="71">
        <v>32000</v>
      </c>
      <c r="AC130" s="78" t="s">
        <v>116</v>
      </c>
      <c r="AD130" s="70"/>
      <c r="AE130" s="70"/>
      <c r="AF130" s="70"/>
      <c r="AG130" s="79">
        <f>I130*5.27</f>
        <v>57574.749999999993</v>
      </c>
      <c r="AH130" s="79">
        <f t="shared" si="4"/>
        <v>7641.48251376999</v>
      </c>
      <c r="AI130" s="70" t="s">
        <v>550</v>
      </c>
      <c r="AJ130" s="70" t="s">
        <v>391</v>
      </c>
      <c r="AK130" s="70"/>
    </row>
    <row r="131" spans="1:37" s="103" customFormat="1" ht="15" customHeight="1" x14ac:dyDescent="0.3">
      <c r="A131" s="70" t="s">
        <v>39</v>
      </c>
      <c r="B131" s="117">
        <v>1268</v>
      </c>
      <c r="C131" s="71">
        <v>334057</v>
      </c>
      <c r="D131" s="71" t="s">
        <v>53</v>
      </c>
      <c r="E131" s="71">
        <v>2110</v>
      </c>
      <c r="F131" s="72" t="s">
        <v>203</v>
      </c>
      <c r="G131" s="73" t="s">
        <v>662</v>
      </c>
      <c r="H131" s="73"/>
      <c r="I131" s="93">
        <v>2105</v>
      </c>
      <c r="J131" s="70" t="s">
        <v>95</v>
      </c>
      <c r="K131" s="70" t="s">
        <v>219</v>
      </c>
      <c r="L131" s="70" t="s">
        <v>41</v>
      </c>
      <c r="M131" s="76" t="s">
        <v>40</v>
      </c>
      <c r="N131" s="70"/>
      <c r="O131" s="70"/>
      <c r="P131" s="70"/>
      <c r="Q131" s="71">
        <v>2110</v>
      </c>
      <c r="R131" s="73" t="s">
        <v>662</v>
      </c>
      <c r="S131" s="71">
        <v>334057</v>
      </c>
      <c r="T131" s="71" t="s">
        <v>53</v>
      </c>
      <c r="U131" s="72" t="s">
        <v>203</v>
      </c>
      <c r="V131" s="73" t="s">
        <v>662</v>
      </c>
      <c r="W131" s="77">
        <v>2105</v>
      </c>
      <c r="X131" s="70" t="s">
        <v>205</v>
      </c>
      <c r="Y131" s="76" t="s">
        <v>40</v>
      </c>
      <c r="Z131" s="72">
        <v>9</v>
      </c>
      <c r="AA131" s="78" t="s">
        <v>147</v>
      </c>
      <c r="AB131" s="71">
        <v>32000</v>
      </c>
      <c r="AC131" s="78" t="s">
        <v>38</v>
      </c>
      <c r="AD131" s="70"/>
      <c r="AE131" s="70"/>
      <c r="AF131" s="70"/>
      <c r="AG131" s="79">
        <f t="shared" si="7"/>
        <v>13472</v>
      </c>
      <c r="AH131" s="79">
        <f t="shared" si="4"/>
        <v>1788.0416749618421</v>
      </c>
      <c r="AI131" s="70" t="s">
        <v>551</v>
      </c>
      <c r="AJ131" s="70" t="s">
        <v>391</v>
      </c>
      <c r="AK131" s="70"/>
    </row>
    <row r="132" spans="1:37" s="103" customFormat="1" ht="13.2" customHeight="1" x14ac:dyDescent="0.3">
      <c r="A132" s="70" t="s">
        <v>39</v>
      </c>
      <c r="B132" s="117">
        <v>1269</v>
      </c>
      <c r="C132" s="71">
        <v>334057</v>
      </c>
      <c r="D132" s="71" t="s">
        <v>53</v>
      </c>
      <c r="E132" s="71">
        <v>2110</v>
      </c>
      <c r="F132" s="72" t="s">
        <v>204</v>
      </c>
      <c r="G132" s="73" t="s">
        <v>662</v>
      </c>
      <c r="H132" s="73"/>
      <c r="I132" s="93">
        <v>213</v>
      </c>
      <c r="J132" s="70" t="s">
        <v>95</v>
      </c>
      <c r="K132" s="70" t="s">
        <v>219</v>
      </c>
      <c r="L132" s="70" t="s">
        <v>41</v>
      </c>
      <c r="M132" s="76" t="s">
        <v>40</v>
      </c>
      <c r="N132" s="70"/>
      <c r="O132" s="70"/>
      <c r="P132" s="70"/>
      <c r="Q132" s="71">
        <v>2110</v>
      </c>
      <c r="R132" s="73" t="s">
        <v>662</v>
      </c>
      <c r="S132" s="71">
        <v>334057</v>
      </c>
      <c r="T132" s="71" t="s">
        <v>53</v>
      </c>
      <c r="U132" s="72" t="s">
        <v>204</v>
      </c>
      <c r="V132" s="73" t="s">
        <v>662</v>
      </c>
      <c r="W132" s="77">
        <v>213</v>
      </c>
      <c r="X132" s="70" t="s">
        <v>205</v>
      </c>
      <c r="Y132" s="76" t="s">
        <v>40</v>
      </c>
      <c r="Z132" s="72">
        <v>9</v>
      </c>
      <c r="AA132" s="78" t="s">
        <v>147</v>
      </c>
      <c r="AB132" s="71">
        <v>32000</v>
      </c>
      <c r="AC132" s="78" t="s">
        <v>38</v>
      </c>
      <c r="AD132" s="70"/>
      <c r="AE132" s="70"/>
      <c r="AF132" s="70"/>
      <c r="AG132" s="79">
        <f t="shared" si="7"/>
        <v>1363.2</v>
      </c>
      <c r="AH132" s="79">
        <f t="shared" si="4"/>
        <v>180.92773243081822</v>
      </c>
      <c r="AI132" s="70" t="s">
        <v>552</v>
      </c>
      <c r="AJ132" s="70" t="s">
        <v>391</v>
      </c>
      <c r="AK132" s="70"/>
    </row>
    <row r="133" spans="1:37" s="103" customFormat="1" ht="11.4" customHeight="1" x14ac:dyDescent="0.3">
      <c r="A133" s="70" t="s">
        <v>39</v>
      </c>
      <c r="B133" s="117">
        <v>1270</v>
      </c>
      <c r="C133" s="71">
        <v>334057</v>
      </c>
      <c r="D133" s="71" t="s">
        <v>53</v>
      </c>
      <c r="E133" s="71">
        <v>2200</v>
      </c>
      <c r="F133" s="72">
        <v>1101</v>
      </c>
      <c r="G133" s="73" t="s">
        <v>606</v>
      </c>
      <c r="H133" s="73"/>
      <c r="I133" s="81">
        <v>38118</v>
      </c>
      <c r="J133" s="78" t="s">
        <v>99</v>
      </c>
      <c r="K133" s="70" t="s">
        <v>114</v>
      </c>
      <c r="L133" s="70" t="s">
        <v>41</v>
      </c>
      <c r="M133" s="76" t="s">
        <v>40</v>
      </c>
      <c r="N133" s="70"/>
      <c r="O133" s="70"/>
      <c r="P133" s="70"/>
      <c r="Q133" s="71">
        <v>2200</v>
      </c>
      <c r="R133" s="73" t="s">
        <v>606</v>
      </c>
      <c r="S133" s="71">
        <v>334057</v>
      </c>
      <c r="T133" s="71" t="s">
        <v>53</v>
      </c>
      <c r="U133" s="72">
        <v>1101</v>
      </c>
      <c r="V133" s="73" t="s">
        <v>606</v>
      </c>
      <c r="W133" s="77">
        <v>38118</v>
      </c>
      <c r="X133" s="70" t="s">
        <v>168</v>
      </c>
      <c r="Y133" s="76" t="s">
        <v>40</v>
      </c>
      <c r="Z133" s="72">
        <v>91</v>
      </c>
      <c r="AA133" s="78" t="s">
        <v>152</v>
      </c>
      <c r="AB133" s="71">
        <v>32000</v>
      </c>
      <c r="AC133" s="78" t="s">
        <v>116</v>
      </c>
      <c r="AD133" s="70"/>
      <c r="AE133" s="70"/>
      <c r="AF133" s="70"/>
      <c r="AG133" s="79">
        <f>I133*5.26</f>
        <v>200500.68</v>
      </c>
      <c r="AH133" s="79">
        <f t="shared" ref="AH133:AH172" si="8">AG133/7.5345</f>
        <v>26611.013338642242</v>
      </c>
      <c r="AI133" s="70" t="s">
        <v>553</v>
      </c>
      <c r="AJ133" s="70" t="s">
        <v>391</v>
      </c>
      <c r="AK133" s="70"/>
    </row>
    <row r="134" spans="1:37" s="103" customFormat="1" ht="13.2" customHeight="1" x14ac:dyDescent="0.3">
      <c r="A134" s="70" t="s">
        <v>39</v>
      </c>
      <c r="B134" s="117">
        <v>1271</v>
      </c>
      <c r="C134" s="71">
        <v>334057</v>
      </c>
      <c r="D134" s="71" t="s">
        <v>53</v>
      </c>
      <c r="E134" s="71">
        <v>2200</v>
      </c>
      <c r="F134" s="72">
        <v>1108</v>
      </c>
      <c r="G134" s="73" t="s">
        <v>606</v>
      </c>
      <c r="H134" s="73"/>
      <c r="I134" s="81">
        <v>1377</v>
      </c>
      <c r="J134" s="78" t="s">
        <v>100</v>
      </c>
      <c r="K134" s="70" t="s">
        <v>114</v>
      </c>
      <c r="L134" s="70" t="s">
        <v>41</v>
      </c>
      <c r="M134" s="76" t="s">
        <v>40</v>
      </c>
      <c r="N134" s="70"/>
      <c r="O134" s="70"/>
      <c r="P134" s="70"/>
      <c r="Q134" s="71">
        <v>2200</v>
      </c>
      <c r="R134" s="73" t="s">
        <v>606</v>
      </c>
      <c r="S134" s="71">
        <v>334057</v>
      </c>
      <c r="T134" s="71" t="s">
        <v>53</v>
      </c>
      <c r="U134" s="72">
        <v>1108</v>
      </c>
      <c r="V134" s="73" t="s">
        <v>606</v>
      </c>
      <c r="W134" s="77">
        <v>1377</v>
      </c>
      <c r="X134" s="70" t="s">
        <v>168</v>
      </c>
      <c r="Y134" s="76" t="s">
        <v>40</v>
      </c>
      <c r="Z134" s="72">
        <v>9</v>
      </c>
      <c r="AA134" s="78" t="s">
        <v>153</v>
      </c>
      <c r="AB134" s="71">
        <v>32000</v>
      </c>
      <c r="AC134" s="78" t="s">
        <v>116</v>
      </c>
      <c r="AD134" s="70"/>
      <c r="AE134" s="70"/>
      <c r="AF134" s="70"/>
      <c r="AG134" s="79">
        <f t="shared" si="7"/>
        <v>8812.8000000000011</v>
      </c>
      <c r="AH134" s="79">
        <f t="shared" si="8"/>
        <v>1169.6595659964166</v>
      </c>
      <c r="AI134" s="70" t="s">
        <v>554</v>
      </c>
      <c r="AJ134" s="70" t="s">
        <v>391</v>
      </c>
      <c r="AK134" s="70"/>
    </row>
    <row r="135" spans="1:37" s="103" customFormat="1" ht="15" customHeight="1" x14ac:dyDescent="0.3">
      <c r="A135" s="70" t="s">
        <v>39</v>
      </c>
      <c r="B135" s="117">
        <v>1272</v>
      </c>
      <c r="C135" s="71">
        <v>334057</v>
      </c>
      <c r="D135" s="71" t="s">
        <v>53</v>
      </c>
      <c r="E135" s="71">
        <v>2200</v>
      </c>
      <c r="F135" s="72">
        <v>1124</v>
      </c>
      <c r="G135" s="73" t="s">
        <v>606</v>
      </c>
      <c r="H135" s="73"/>
      <c r="I135" s="81">
        <v>1824</v>
      </c>
      <c r="J135" s="78" t="s">
        <v>99</v>
      </c>
      <c r="K135" s="70" t="s">
        <v>114</v>
      </c>
      <c r="L135" s="70" t="s">
        <v>41</v>
      </c>
      <c r="M135" s="76" t="s">
        <v>40</v>
      </c>
      <c r="N135" s="70"/>
      <c r="O135" s="70"/>
      <c r="P135" s="70"/>
      <c r="Q135" s="71">
        <v>2200</v>
      </c>
      <c r="R135" s="73" t="s">
        <v>606</v>
      </c>
      <c r="S135" s="71">
        <v>334057</v>
      </c>
      <c r="T135" s="71" t="s">
        <v>53</v>
      </c>
      <c r="U135" s="72">
        <v>1124</v>
      </c>
      <c r="V135" s="73" t="s">
        <v>606</v>
      </c>
      <c r="W135" s="77">
        <v>1824</v>
      </c>
      <c r="X135" s="70" t="s">
        <v>168</v>
      </c>
      <c r="Y135" s="76" t="s">
        <v>40</v>
      </c>
      <c r="Z135" s="72">
        <v>13</v>
      </c>
      <c r="AA135" s="78" t="s">
        <v>152</v>
      </c>
      <c r="AB135" s="71">
        <v>32000</v>
      </c>
      <c r="AC135" s="78" t="s">
        <v>116</v>
      </c>
      <c r="AD135" s="70"/>
      <c r="AE135" s="70"/>
      <c r="AF135" s="70"/>
      <c r="AG135" s="79">
        <f t="shared" si="7"/>
        <v>11673.6</v>
      </c>
      <c r="AH135" s="79">
        <f t="shared" si="8"/>
        <v>1549.3529763089787</v>
      </c>
      <c r="AI135" s="70" t="s">
        <v>555</v>
      </c>
      <c r="AJ135" s="70" t="s">
        <v>391</v>
      </c>
      <c r="AK135" s="70"/>
    </row>
    <row r="136" spans="1:37" s="103" customFormat="1" ht="12.6" customHeight="1" x14ac:dyDescent="0.3">
      <c r="A136" s="70" t="s">
        <v>39</v>
      </c>
      <c r="B136" s="117">
        <v>1275</v>
      </c>
      <c r="C136" s="71">
        <v>334057</v>
      </c>
      <c r="D136" s="71" t="s">
        <v>53</v>
      </c>
      <c r="E136" s="71">
        <v>2200</v>
      </c>
      <c r="F136" s="72">
        <v>1159</v>
      </c>
      <c r="G136" s="73" t="s">
        <v>606</v>
      </c>
      <c r="H136" s="73"/>
      <c r="I136" s="81">
        <v>4863</v>
      </c>
      <c r="J136" s="78" t="s">
        <v>101</v>
      </c>
      <c r="K136" s="70" t="s">
        <v>114</v>
      </c>
      <c r="L136" s="70" t="s">
        <v>41</v>
      </c>
      <c r="M136" s="76" t="s">
        <v>40</v>
      </c>
      <c r="N136" s="70"/>
      <c r="O136" s="70"/>
      <c r="P136" s="70"/>
      <c r="Q136" s="71">
        <v>2200</v>
      </c>
      <c r="R136" s="73" t="s">
        <v>606</v>
      </c>
      <c r="S136" s="71">
        <v>334057</v>
      </c>
      <c r="T136" s="71" t="s">
        <v>53</v>
      </c>
      <c r="U136" s="72">
        <v>1159</v>
      </c>
      <c r="V136" s="73" t="s">
        <v>606</v>
      </c>
      <c r="W136" s="77">
        <v>4863</v>
      </c>
      <c r="X136" s="70" t="s">
        <v>168</v>
      </c>
      <c r="Y136" s="76" t="s">
        <v>40</v>
      </c>
      <c r="Z136" s="72">
        <v>20</v>
      </c>
      <c r="AA136" s="78" t="s">
        <v>154</v>
      </c>
      <c r="AB136" s="71">
        <v>32000</v>
      </c>
      <c r="AC136" s="78" t="s">
        <v>116</v>
      </c>
      <c r="AD136" s="70"/>
      <c r="AE136" s="70"/>
      <c r="AF136" s="70"/>
      <c r="AG136" s="79">
        <f t="shared" si="7"/>
        <v>31123.200000000001</v>
      </c>
      <c r="AH136" s="79">
        <f t="shared" si="8"/>
        <v>4130.7585108500898</v>
      </c>
      <c r="AI136" s="70" t="s">
        <v>556</v>
      </c>
      <c r="AJ136" s="70" t="s">
        <v>391</v>
      </c>
      <c r="AK136" s="70"/>
    </row>
    <row r="137" spans="1:37" s="103" customFormat="1" ht="15.6" customHeight="1" x14ac:dyDescent="0.3">
      <c r="A137" s="70" t="s">
        <v>39</v>
      </c>
      <c r="B137" s="117">
        <v>1274</v>
      </c>
      <c r="C137" s="71">
        <v>334057</v>
      </c>
      <c r="D137" s="71" t="s">
        <v>53</v>
      </c>
      <c r="E137" s="71">
        <v>2200</v>
      </c>
      <c r="F137" s="72">
        <v>1164</v>
      </c>
      <c r="G137" s="73" t="s">
        <v>606</v>
      </c>
      <c r="H137" s="73"/>
      <c r="I137" s="81">
        <v>1408</v>
      </c>
      <c r="J137" s="78" t="s">
        <v>102</v>
      </c>
      <c r="K137" s="70" t="s">
        <v>114</v>
      </c>
      <c r="L137" s="70" t="s">
        <v>41</v>
      </c>
      <c r="M137" s="76" t="s">
        <v>40</v>
      </c>
      <c r="N137" s="70"/>
      <c r="O137" s="70"/>
      <c r="P137" s="70"/>
      <c r="Q137" s="71">
        <v>2200</v>
      </c>
      <c r="R137" s="73" t="s">
        <v>606</v>
      </c>
      <c r="S137" s="71">
        <v>334057</v>
      </c>
      <c r="T137" s="71" t="s">
        <v>53</v>
      </c>
      <c r="U137" s="72">
        <v>1164</v>
      </c>
      <c r="V137" s="73" t="s">
        <v>606</v>
      </c>
      <c r="W137" s="77">
        <v>1408</v>
      </c>
      <c r="X137" s="70" t="s">
        <v>168</v>
      </c>
      <c r="Y137" s="76" t="s">
        <v>40</v>
      </c>
      <c r="Z137" s="72">
        <v>17</v>
      </c>
      <c r="AA137" s="78" t="s">
        <v>155</v>
      </c>
      <c r="AB137" s="71">
        <v>32000</v>
      </c>
      <c r="AC137" s="78" t="s">
        <v>116</v>
      </c>
      <c r="AD137" s="70"/>
      <c r="AE137" s="70"/>
      <c r="AF137" s="70"/>
      <c r="AG137" s="79">
        <f t="shared" si="7"/>
        <v>9011.2000000000007</v>
      </c>
      <c r="AH137" s="79">
        <f t="shared" si="8"/>
        <v>1195.9917711858784</v>
      </c>
      <c r="AI137" s="70" t="s">
        <v>557</v>
      </c>
      <c r="AJ137" s="70" t="s">
        <v>391</v>
      </c>
      <c r="AK137" s="70"/>
    </row>
    <row r="138" spans="1:37" s="103" customFormat="1" ht="15.6" customHeight="1" x14ac:dyDescent="0.3">
      <c r="A138" s="70" t="s">
        <v>39</v>
      </c>
      <c r="B138" s="117">
        <v>1276</v>
      </c>
      <c r="C138" s="71">
        <v>334057</v>
      </c>
      <c r="D138" s="71" t="s">
        <v>53</v>
      </c>
      <c r="E138" s="71">
        <v>2200</v>
      </c>
      <c r="F138" s="72">
        <v>1183</v>
      </c>
      <c r="G138" s="73" t="s">
        <v>606</v>
      </c>
      <c r="H138" s="73"/>
      <c r="I138" s="81">
        <v>5426</v>
      </c>
      <c r="J138" s="78" t="s">
        <v>103</v>
      </c>
      <c r="K138" s="70" t="s">
        <v>114</v>
      </c>
      <c r="L138" s="70" t="s">
        <v>41</v>
      </c>
      <c r="M138" s="76" t="s">
        <v>40</v>
      </c>
      <c r="N138" s="70"/>
      <c r="O138" s="70"/>
      <c r="P138" s="70"/>
      <c r="Q138" s="71">
        <v>2200</v>
      </c>
      <c r="R138" s="73" t="s">
        <v>606</v>
      </c>
      <c r="S138" s="71">
        <v>334057</v>
      </c>
      <c r="T138" s="71" t="s">
        <v>53</v>
      </c>
      <c r="U138" s="72">
        <v>1183</v>
      </c>
      <c r="V138" s="73" t="s">
        <v>606</v>
      </c>
      <c r="W138" s="77">
        <v>5426</v>
      </c>
      <c r="X138" s="70" t="s">
        <v>168</v>
      </c>
      <c r="Y138" s="76" t="s">
        <v>40</v>
      </c>
      <c r="Z138" s="72">
        <v>13</v>
      </c>
      <c r="AA138" s="78" t="s">
        <v>156</v>
      </c>
      <c r="AB138" s="71">
        <v>32000</v>
      </c>
      <c r="AC138" s="78" t="s">
        <v>116</v>
      </c>
      <c r="AD138" s="70"/>
      <c r="AE138" s="70"/>
      <c r="AF138" s="70"/>
      <c r="AG138" s="79">
        <f>I138*5.27</f>
        <v>28595.019999999997</v>
      </c>
      <c r="AH138" s="79">
        <f t="shared" si="8"/>
        <v>3795.2113610723995</v>
      </c>
      <c r="AI138" s="70" t="s">
        <v>558</v>
      </c>
      <c r="AJ138" s="70" t="s">
        <v>391</v>
      </c>
      <c r="AK138" s="70"/>
    </row>
    <row r="139" spans="1:37" s="103" customFormat="1" ht="12.6" customHeight="1" x14ac:dyDescent="0.3">
      <c r="A139" s="70" t="s">
        <v>39</v>
      </c>
      <c r="B139" s="117">
        <v>1277</v>
      </c>
      <c r="C139" s="71">
        <v>334057</v>
      </c>
      <c r="D139" s="71" t="s">
        <v>53</v>
      </c>
      <c r="E139" s="71">
        <v>2200</v>
      </c>
      <c r="F139" s="72">
        <v>1218</v>
      </c>
      <c r="G139" s="73" t="s">
        <v>606</v>
      </c>
      <c r="H139" s="73"/>
      <c r="I139" s="81">
        <v>2439</v>
      </c>
      <c r="J139" s="78" t="s">
        <v>104</v>
      </c>
      <c r="K139" s="70" t="s">
        <v>114</v>
      </c>
      <c r="L139" s="70" t="s">
        <v>41</v>
      </c>
      <c r="M139" s="76" t="s">
        <v>40</v>
      </c>
      <c r="N139" s="70"/>
      <c r="O139" s="70"/>
      <c r="P139" s="70"/>
      <c r="Q139" s="71">
        <v>2200</v>
      </c>
      <c r="R139" s="73" t="s">
        <v>606</v>
      </c>
      <c r="S139" s="71">
        <v>334057</v>
      </c>
      <c r="T139" s="71" t="s">
        <v>53</v>
      </c>
      <c r="U139" s="72">
        <v>1218</v>
      </c>
      <c r="V139" s="73" t="s">
        <v>606</v>
      </c>
      <c r="W139" s="77">
        <v>2439</v>
      </c>
      <c r="X139" s="70" t="s">
        <v>168</v>
      </c>
      <c r="Y139" s="76" t="s">
        <v>40</v>
      </c>
      <c r="Z139" s="72">
        <v>9</v>
      </c>
      <c r="AA139" s="78" t="s">
        <v>157</v>
      </c>
      <c r="AB139" s="71">
        <v>32000</v>
      </c>
      <c r="AC139" s="78" t="s">
        <v>116</v>
      </c>
      <c r="AD139" s="70"/>
      <c r="AE139" s="70"/>
      <c r="AF139" s="70"/>
      <c r="AG139" s="79">
        <f t="shared" si="7"/>
        <v>15609.6</v>
      </c>
      <c r="AH139" s="79">
        <f t="shared" si="8"/>
        <v>2071.749950228947</v>
      </c>
      <c r="AI139" s="70" t="s">
        <v>559</v>
      </c>
      <c r="AJ139" s="70" t="s">
        <v>391</v>
      </c>
      <c r="AK139" s="70"/>
    </row>
    <row r="140" spans="1:37" s="103" customFormat="1" ht="12.6" customHeight="1" x14ac:dyDescent="0.3">
      <c r="A140" s="70" t="s">
        <v>39</v>
      </c>
      <c r="B140" s="117">
        <v>1278</v>
      </c>
      <c r="C140" s="71">
        <v>334057</v>
      </c>
      <c r="D140" s="71" t="s">
        <v>53</v>
      </c>
      <c r="E140" s="71">
        <v>2200</v>
      </c>
      <c r="F140" s="72">
        <v>1219</v>
      </c>
      <c r="G140" s="73" t="s">
        <v>606</v>
      </c>
      <c r="H140" s="73"/>
      <c r="I140" s="81">
        <v>2073</v>
      </c>
      <c r="J140" s="78" t="s">
        <v>104</v>
      </c>
      <c r="K140" s="70" t="s">
        <v>114</v>
      </c>
      <c r="L140" s="70" t="s">
        <v>41</v>
      </c>
      <c r="M140" s="76" t="s">
        <v>40</v>
      </c>
      <c r="N140" s="70"/>
      <c r="O140" s="70"/>
      <c r="P140" s="70"/>
      <c r="Q140" s="71">
        <v>2200</v>
      </c>
      <c r="R140" s="73" t="s">
        <v>606</v>
      </c>
      <c r="S140" s="71">
        <v>334057</v>
      </c>
      <c r="T140" s="71" t="s">
        <v>53</v>
      </c>
      <c r="U140" s="72">
        <v>1219</v>
      </c>
      <c r="V140" s="73" t="s">
        <v>606</v>
      </c>
      <c r="W140" s="77">
        <v>2073</v>
      </c>
      <c r="X140" s="70" t="s">
        <v>168</v>
      </c>
      <c r="Y140" s="76" t="s">
        <v>40</v>
      </c>
      <c r="Z140" s="72">
        <v>9</v>
      </c>
      <c r="AA140" s="78" t="s">
        <v>157</v>
      </c>
      <c r="AB140" s="71">
        <v>32000</v>
      </c>
      <c r="AC140" s="78" t="s">
        <v>116</v>
      </c>
      <c r="AD140" s="70"/>
      <c r="AE140" s="70"/>
      <c r="AF140" s="70"/>
      <c r="AG140" s="79">
        <f t="shared" si="7"/>
        <v>13267.2</v>
      </c>
      <c r="AH140" s="79">
        <f t="shared" si="8"/>
        <v>1760.8600437985267</v>
      </c>
      <c r="AI140" s="70" t="s">
        <v>560</v>
      </c>
      <c r="AJ140" s="70" t="s">
        <v>391</v>
      </c>
      <c r="AK140" s="70"/>
    </row>
    <row r="141" spans="1:37" s="103" customFormat="1" ht="15.6" customHeight="1" x14ac:dyDescent="0.3">
      <c r="A141" s="70" t="s">
        <v>39</v>
      </c>
      <c r="B141" s="117">
        <v>1279</v>
      </c>
      <c r="C141" s="71">
        <v>334057</v>
      </c>
      <c r="D141" s="71" t="s">
        <v>53</v>
      </c>
      <c r="E141" s="71">
        <v>2200</v>
      </c>
      <c r="F141" s="72">
        <v>1228</v>
      </c>
      <c r="G141" s="73" t="s">
        <v>606</v>
      </c>
      <c r="H141" s="73"/>
      <c r="I141" s="81">
        <v>3313</v>
      </c>
      <c r="J141" s="78" t="s">
        <v>105</v>
      </c>
      <c r="K141" s="70" t="s">
        <v>114</v>
      </c>
      <c r="L141" s="70" t="s">
        <v>41</v>
      </c>
      <c r="M141" s="76" t="s">
        <v>40</v>
      </c>
      <c r="N141" s="70"/>
      <c r="O141" s="70"/>
      <c r="P141" s="70"/>
      <c r="Q141" s="71">
        <v>2200</v>
      </c>
      <c r="R141" s="73" t="s">
        <v>606</v>
      </c>
      <c r="S141" s="71">
        <v>334057</v>
      </c>
      <c r="T141" s="71" t="s">
        <v>53</v>
      </c>
      <c r="U141" s="72">
        <v>1228</v>
      </c>
      <c r="V141" s="73" t="s">
        <v>606</v>
      </c>
      <c r="W141" s="77">
        <v>3313</v>
      </c>
      <c r="X141" s="70" t="s">
        <v>168</v>
      </c>
      <c r="Y141" s="76" t="s">
        <v>40</v>
      </c>
      <c r="Z141" s="72">
        <v>9</v>
      </c>
      <c r="AA141" s="78" t="s">
        <v>158</v>
      </c>
      <c r="AB141" s="71">
        <v>32000</v>
      </c>
      <c r="AC141" s="78" t="s">
        <v>116</v>
      </c>
      <c r="AD141" s="70"/>
      <c r="AE141" s="70"/>
      <c r="AF141" s="70"/>
      <c r="AG141" s="79">
        <f t="shared" si="7"/>
        <v>21203.200000000001</v>
      </c>
      <c r="AH141" s="79">
        <f t="shared" si="8"/>
        <v>2814.1482513769993</v>
      </c>
      <c r="AI141" s="70" t="s">
        <v>561</v>
      </c>
      <c r="AJ141" s="70" t="s">
        <v>391</v>
      </c>
      <c r="AK141" s="70"/>
    </row>
    <row r="142" spans="1:37" s="103" customFormat="1" ht="16.8" customHeight="1" x14ac:dyDescent="0.3">
      <c r="A142" s="70" t="s">
        <v>39</v>
      </c>
      <c r="B142" s="117">
        <v>1280</v>
      </c>
      <c r="C142" s="71">
        <v>334057</v>
      </c>
      <c r="D142" s="71" t="s">
        <v>53</v>
      </c>
      <c r="E142" s="71">
        <v>2200</v>
      </c>
      <c r="F142" s="72" t="s">
        <v>106</v>
      </c>
      <c r="G142" s="73" t="s">
        <v>606</v>
      </c>
      <c r="H142" s="73"/>
      <c r="I142" s="81">
        <v>2985</v>
      </c>
      <c r="J142" s="78" t="s">
        <v>105</v>
      </c>
      <c r="K142" s="70" t="s">
        <v>114</v>
      </c>
      <c r="L142" s="70" t="s">
        <v>41</v>
      </c>
      <c r="M142" s="76" t="s">
        <v>40</v>
      </c>
      <c r="N142" s="70"/>
      <c r="O142" s="70"/>
      <c r="P142" s="70"/>
      <c r="Q142" s="71">
        <v>2200</v>
      </c>
      <c r="R142" s="73" t="s">
        <v>606</v>
      </c>
      <c r="S142" s="71">
        <v>334057</v>
      </c>
      <c r="T142" s="71" t="s">
        <v>53</v>
      </c>
      <c r="U142" s="72" t="s">
        <v>106</v>
      </c>
      <c r="V142" s="73" t="s">
        <v>606</v>
      </c>
      <c r="W142" s="77">
        <v>2985</v>
      </c>
      <c r="X142" s="70" t="s">
        <v>168</v>
      </c>
      <c r="Y142" s="76" t="s">
        <v>40</v>
      </c>
      <c r="Z142" s="72">
        <v>69</v>
      </c>
      <c r="AA142" s="78" t="s">
        <v>158</v>
      </c>
      <c r="AB142" s="71">
        <v>32000</v>
      </c>
      <c r="AC142" s="78" t="s">
        <v>116</v>
      </c>
      <c r="AD142" s="70"/>
      <c r="AE142" s="70"/>
      <c r="AF142" s="70"/>
      <c r="AG142" s="79">
        <f t="shared" si="7"/>
        <v>19104</v>
      </c>
      <c r="AH142" s="79">
        <f t="shared" si="8"/>
        <v>2535.536531953016</v>
      </c>
      <c r="AI142" s="70" t="s">
        <v>562</v>
      </c>
      <c r="AJ142" s="70" t="s">
        <v>391</v>
      </c>
      <c r="AK142" s="70"/>
    </row>
    <row r="143" spans="1:37" s="103" customFormat="1" ht="17.399999999999999" customHeight="1" x14ac:dyDescent="0.3">
      <c r="A143" s="70" t="s">
        <v>39</v>
      </c>
      <c r="B143" s="117">
        <v>1281</v>
      </c>
      <c r="C143" s="71">
        <v>334057</v>
      </c>
      <c r="D143" s="71" t="s">
        <v>53</v>
      </c>
      <c r="E143" s="71">
        <v>2571</v>
      </c>
      <c r="F143" s="72" t="s">
        <v>159</v>
      </c>
      <c r="G143" s="73" t="s">
        <v>625</v>
      </c>
      <c r="H143" s="73"/>
      <c r="I143" s="81">
        <v>819</v>
      </c>
      <c r="J143" s="78" t="s">
        <v>105</v>
      </c>
      <c r="K143" s="70" t="s">
        <v>114</v>
      </c>
      <c r="L143" s="70" t="s">
        <v>41</v>
      </c>
      <c r="M143" s="76" t="s">
        <v>40</v>
      </c>
      <c r="N143" s="70"/>
      <c r="O143" s="70"/>
      <c r="P143" s="70"/>
      <c r="Q143" s="71">
        <v>2571</v>
      </c>
      <c r="R143" s="73" t="s">
        <v>625</v>
      </c>
      <c r="S143" s="71">
        <v>334057</v>
      </c>
      <c r="T143" s="71" t="s">
        <v>53</v>
      </c>
      <c r="U143" s="72" t="s">
        <v>159</v>
      </c>
      <c r="V143" s="73" t="s">
        <v>625</v>
      </c>
      <c r="W143" s="77">
        <v>819</v>
      </c>
      <c r="X143" s="70" t="s">
        <v>168</v>
      </c>
      <c r="Y143" s="76" t="s">
        <v>40</v>
      </c>
      <c r="Z143" s="72">
        <v>69</v>
      </c>
      <c r="AA143" s="78" t="s">
        <v>158</v>
      </c>
      <c r="AB143" s="71">
        <v>32000</v>
      </c>
      <c r="AC143" s="78" t="s">
        <v>116</v>
      </c>
      <c r="AD143" s="70"/>
      <c r="AE143" s="70"/>
      <c r="AF143" s="70"/>
      <c r="AG143" s="79">
        <f t="shared" si="7"/>
        <v>5241.6000000000004</v>
      </c>
      <c r="AH143" s="79">
        <f t="shared" si="8"/>
        <v>695.6798725861039</v>
      </c>
      <c r="AI143" s="70" t="s">
        <v>563</v>
      </c>
      <c r="AJ143" s="70" t="s">
        <v>391</v>
      </c>
      <c r="AK143" s="70"/>
    </row>
    <row r="144" spans="1:37" s="103" customFormat="1" ht="15.6" customHeight="1" x14ac:dyDescent="0.3">
      <c r="A144" s="70" t="s">
        <v>39</v>
      </c>
      <c r="B144" s="117">
        <v>1282</v>
      </c>
      <c r="C144" s="71">
        <v>334057</v>
      </c>
      <c r="D144" s="71" t="s">
        <v>53</v>
      </c>
      <c r="E144" s="71">
        <v>2200</v>
      </c>
      <c r="F144" s="72">
        <v>1241</v>
      </c>
      <c r="G144" s="73" t="s">
        <v>606</v>
      </c>
      <c r="H144" s="73"/>
      <c r="I144" s="81">
        <v>164</v>
      </c>
      <c r="J144" s="78" t="s">
        <v>107</v>
      </c>
      <c r="K144" s="70" t="s">
        <v>114</v>
      </c>
      <c r="L144" s="70" t="s">
        <v>41</v>
      </c>
      <c r="M144" s="76" t="s">
        <v>40</v>
      </c>
      <c r="N144" s="70"/>
      <c r="O144" s="70"/>
      <c r="P144" s="70"/>
      <c r="Q144" s="71">
        <v>2200</v>
      </c>
      <c r="R144" s="73" t="s">
        <v>606</v>
      </c>
      <c r="S144" s="71">
        <v>334057</v>
      </c>
      <c r="T144" s="71" t="s">
        <v>53</v>
      </c>
      <c r="U144" s="72">
        <v>1241</v>
      </c>
      <c r="V144" s="73" t="s">
        <v>606</v>
      </c>
      <c r="W144" s="77">
        <v>164</v>
      </c>
      <c r="X144" s="70" t="s">
        <v>168</v>
      </c>
      <c r="Y144" s="76" t="s">
        <v>40</v>
      </c>
      <c r="Z144" s="72">
        <v>9</v>
      </c>
      <c r="AA144" s="78" t="s">
        <v>160</v>
      </c>
      <c r="AB144" s="71">
        <v>32000</v>
      </c>
      <c r="AC144" s="78" t="s">
        <v>116</v>
      </c>
      <c r="AD144" s="70"/>
      <c r="AE144" s="70"/>
      <c r="AF144" s="70"/>
      <c r="AG144" s="79">
        <f t="shared" si="7"/>
        <v>1049.6000000000001</v>
      </c>
      <c r="AH144" s="79">
        <f t="shared" si="8"/>
        <v>139.3058597119915</v>
      </c>
      <c r="AI144" s="70" t="s">
        <v>564</v>
      </c>
      <c r="AJ144" s="70" t="s">
        <v>391</v>
      </c>
      <c r="AK144" s="70"/>
    </row>
    <row r="145" spans="1:37" s="103" customFormat="1" ht="13.2" customHeight="1" x14ac:dyDescent="0.3">
      <c r="A145" s="70" t="s">
        <v>39</v>
      </c>
      <c r="B145" s="117">
        <v>1283</v>
      </c>
      <c r="C145" s="71">
        <v>334057</v>
      </c>
      <c r="D145" s="71" t="s">
        <v>53</v>
      </c>
      <c r="E145" s="71">
        <v>2200</v>
      </c>
      <c r="F145" s="72">
        <v>1244</v>
      </c>
      <c r="G145" s="73" t="s">
        <v>606</v>
      </c>
      <c r="H145" s="73"/>
      <c r="I145" s="81">
        <v>1020</v>
      </c>
      <c r="J145" s="78" t="s">
        <v>107</v>
      </c>
      <c r="K145" s="70" t="s">
        <v>114</v>
      </c>
      <c r="L145" s="70" t="s">
        <v>41</v>
      </c>
      <c r="M145" s="76" t="s">
        <v>40</v>
      </c>
      <c r="N145" s="70"/>
      <c r="O145" s="70"/>
      <c r="P145" s="70"/>
      <c r="Q145" s="71">
        <v>2200</v>
      </c>
      <c r="R145" s="73" t="s">
        <v>606</v>
      </c>
      <c r="S145" s="71">
        <v>334057</v>
      </c>
      <c r="T145" s="71" t="s">
        <v>53</v>
      </c>
      <c r="U145" s="72">
        <v>1244</v>
      </c>
      <c r="V145" s="73" t="s">
        <v>606</v>
      </c>
      <c r="W145" s="77">
        <v>1020</v>
      </c>
      <c r="X145" s="70" t="s">
        <v>168</v>
      </c>
      <c r="Y145" s="76" t="s">
        <v>40</v>
      </c>
      <c r="Z145" s="72">
        <v>9</v>
      </c>
      <c r="AA145" s="78" t="s">
        <v>160</v>
      </c>
      <c r="AB145" s="71">
        <v>32000</v>
      </c>
      <c r="AC145" s="78" t="s">
        <v>116</v>
      </c>
      <c r="AD145" s="70"/>
      <c r="AE145" s="70"/>
      <c r="AF145" s="70"/>
      <c r="AG145" s="79">
        <f t="shared" si="7"/>
        <v>6528</v>
      </c>
      <c r="AH145" s="79">
        <f t="shared" si="8"/>
        <v>866.41449333067885</v>
      </c>
      <c r="AI145" s="70" t="s">
        <v>565</v>
      </c>
      <c r="AJ145" s="70" t="s">
        <v>391</v>
      </c>
      <c r="AK145" s="70"/>
    </row>
    <row r="146" spans="1:37" s="103" customFormat="1" ht="15.6" customHeight="1" x14ac:dyDescent="0.3">
      <c r="A146" s="70" t="s">
        <v>39</v>
      </c>
      <c r="B146" s="117">
        <v>1284</v>
      </c>
      <c r="C146" s="71">
        <v>334057</v>
      </c>
      <c r="D146" s="71" t="s">
        <v>53</v>
      </c>
      <c r="E146" s="71">
        <v>2200</v>
      </c>
      <c r="F146" s="72">
        <v>1258</v>
      </c>
      <c r="G146" s="73" t="s">
        <v>606</v>
      </c>
      <c r="H146" s="73"/>
      <c r="I146" s="81">
        <v>96</v>
      </c>
      <c r="J146" s="78" t="s">
        <v>108</v>
      </c>
      <c r="K146" s="70" t="s">
        <v>114</v>
      </c>
      <c r="L146" s="70" t="s">
        <v>41</v>
      </c>
      <c r="M146" s="76" t="s">
        <v>40</v>
      </c>
      <c r="N146" s="70"/>
      <c r="O146" s="70"/>
      <c r="P146" s="70"/>
      <c r="Q146" s="71">
        <v>2200</v>
      </c>
      <c r="R146" s="73" t="s">
        <v>606</v>
      </c>
      <c r="S146" s="71">
        <v>334057</v>
      </c>
      <c r="T146" s="71" t="s">
        <v>53</v>
      </c>
      <c r="U146" s="72">
        <v>1258</v>
      </c>
      <c r="V146" s="73" t="s">
        <v>606</v>
      </c>
      <c r="W146" s="77">
        <v>96</v>
      </c>
      <c r="X146" s="70" t="s">
        <v>168</v>
      </c>
      <c r="Y146" s="76" t="s">
        <v>40</v>
      </c>
      <c r="Z146" s="72">
        <v>6</v>
      </c>
      <c r="AA146" s="78" t="s">
        <v>161</v>
      </c>
      <c r="AB146" s="71">
        <v>32000</v>
      </c>
      <c r="AC146" s="78" t="s">
        <v>116</v>
      </c>
      <c r="AD146" s="70"/>
      <c r="AE146" s="70"/>
      <c r="AF146" s="70"/>
      <c r="AG146" s="79">
        <f t="shared" si="7"/>
        <v>614.40000000000009</v>
      </c>
      <c r="AH146" s="79">
        <f t="shared" si="8"/>
        <v>81.544893489946261</v>
      </c>
      <c r="AI146" s="70" t="s">
        <v>566</v>
      </c>
      <c r="AJ146" s="70" t="s">
        <v>391</v>
      </c>
      <c r="AK146" s="70"/>
    </row>
    <row r="147" spans="1:37" s="103" customFormat="1" ht="15.6" customHeight="1" x14ac:dyDescent="0.3">
      <c r="A147" s="70" t="s">
        <v>39</v>
      </c>
      <c r="B147" s="117">
        <v>1285</v>
      </c>
      <c r="C147" s="71">
        <v>334057</v>
      </c>
      <c r="D147" s="71" t="s">
        <v>53</v>
      </c>
      <c r="E147" s="71">
        <v>2650</v>
      </c>
      <c r="F147" s="72">
        <v>1264</v>
      </c>
      <c r="G147" s="73" t="s">
        <v>663</v>
      </c>
      <c r="H147" s="73"/>
      <c r="I147" s="81">
        <v>1646</v>
      </c>
      <c r="J147" s="78" t="s">
        <v>108</v>
      </c>
      <c r="K147" s="70" t="s">
        <v>114</v>
      </c>
      <c r="L147" s="70" t="s">
        <v>41</v>
      </c>
      <c r="M147" s="76" t="s">
        <v>40</v>
      </c>
      <c r="N147" s="70"/>
      <c r="O147" s="70"/>
      <c r="P147" s="70"/>
      <c r="Q147" s="71">
        <v>2650</v>
      </c>
      <c r="R147" s="73" t="s">
        <v>663</v>
      </c>
      <c r="S147" s="71">
        <v>334057</v>
      </c>
      <c r="T147" s="71" t="s">
        <v>53</v>
      </c>
      <c r="U147" s="72">
        <v>1264</v>
      </c>
      <c r="V147" s="73" t="s">
        <v>663</v>
      </c>
      <c r="W147" s="77">
        <v>1646</v>
      </c>
      <c r="X147" s="70" t="s">
        <v>168</v>
      </c>
      <c r="Y147" s="76" t="s">
        <v>40</v>
      </c>
      <c r="Z147" s="72">
        <v>6</v>
      </c>
      <c r="AA147" s="78" t="s">
        <v>161</v>
      </c>
      <c r="AB147" s="71">
        <v>32000</v>
      </c>
      <c r="AC147" s="78" t="s">
        <v>116</v>
      </c>
      <c r="AD147" s="70"/>
      <c r="AE147" s="70"/>
      <c r="AF147" s="70"/>
      <c r="AG147" s="79">
        <f t="shared" si="7"/>
        <v>10534.400000000001</v>
      </c>
      <c r="AH147" s="79">
        <f t="shared" si="8"/>
        <v>1398.1551529630369</v>
      </c>
      <c r="AI147" s="70" t="s">
        <v>567</v>
      </c>
      <c r="AJ147" s="70" t="s">
        <v>391</v>
      </c>
      <c r="AK147" s="70"/>
    </row>
    <row r="148" spans="1:37" s="103" customFormat="1" ht="15.6" customHeight="1" x14ac:dyDescent="0.3">
      <c r="A148" s="70" t="s">
        <v>39</v>
      </c>
      <c r="B148" s="117">
        <v>1286</v>
      </c>
      <c r="C148" s="71">
        <v>334057</v>
      </c>
      <c r="D148" s="71" t="s">
        <v>53</v>
      </c>
      <c r="E148" s="71">
        <v>2650</v>
      </c>
      <c r="F148" s="72">
        <v>1268</v>
      </c>
      <c r="G148" s="73" t="s">
        <v>663</v>
      </c>
      <c r="H148" s="73"/>
      <c r="I148" s="81">
        <v>2933</v>
      </c>
      <c r="J148" s="78" t="s">
        <v>109</v>
      </c>
      <c r="K148" s="70" t="s">
        <v>114</v>
      </c>
      <c r="L148" s="70" t="s">
        <v>41</v>
      </c>
      <c r="M148" s="76" t="s">
        <v>40</v>
      </c>
      <c r="N148" s="70"/>
      <c r="O148" s="70"/>
      <c r="P148" s="70"/>
      <c r="Q148" s="71">
        <v>2650</v>
      </c>
      <c r="R148" s="73" t="s">
        <v>663</v>
      </c>
      <c r="S148" s="71">
        <v>334057</v>
      </c>
      <c r="T148" s="71" t="s">
        <v>53</v>
      </c>
      <c r="U148" s="72">
        <v>1268</v>
      </c>
      <c r="V148" s="73" t="s">
        <v>663</v>
      </c>
      <c r="W148" s="77">
        <v>2933</v>
      </c>
      <c r="X148" s="70" t="s">
        <v>168</v>
      </c>
      <c r="Y148" s="76" t="s">
        <v>40</v>
      </c>
      <c r="Z148" s="72">
        <v>6</v>
      </c>
      <c r="AA148" s="78" t="s">
        <v>162</v>
      </c>
      <c r="AB148" s="71">
        <v>32000</v>
      </c>
      <c r="AC148" s="78" t="s">
        <v>116</v>
      </c>
      <c r="AD148" s="70"/>
      <c r="AE148" s="70"/>
      <c r="AF148" s="70"/>
      <c r="AG148" s="79">
        <f t="shared" si="7"/>
        <v>18771.2</v>
      </c>
      <c r="AH148" s="79">
        <f t="shared" si="8"/>
        <v>2491.3663813126286</v>
      </c>
      <c r="AI148" s="70" t="s">
        <v>568</v>
      </c>
      <c r="AJ148" s="70" t="s">
        <v>391</v>
      </c>
      <c r="AK148" s="70"/>
    </row>
    <row r="149" spans="1:37" s="103" customFormat="1" ht="15" customHeight="1" x14ac:dyDescent="0.3">
      <c r="A149" s="70" t="s">
        <v>39</v>
      </c>
      <c r="B149" s="117">
        <v>1287</v>
      </c>
      <c r="C149" s="71">
        <v>334057</v>
      </c>
      <c r="D149" s="71" t="s">
        <v>53</v>
      </c>
      <c r="E149" s="71">
        <v>2650</v>
      </c>
      <c r="F149" s="72">
        <v>1279</v>
      </c>
      <c r="G149" s="73" t="s">
        <v>663</v>
      </c>
      <c r="H149" s="73"/>
      <c r="I149" s="81">
        <v>1199</v>
      </c>
      <c r="J149" s="78" t="s">
        <v>109</v>
      </c>
      <c r="K149" s="70" t="s">
        <v>114</v>
      </c>
      <c r="L149" s="70" t="s">
        <v>41</v>
      </c>
      <c r="M149" s="76" t="s">
        <v>40</v>
      </c>
      <c r="N149" s="70"/>
      <c r="O149" s="70"/>
      <c r="P149" s="70"/>
      <c r="Q149" s="71">
        <v>2650</v>
      </c>
      <c r="R149" s="73" t="s">
        <v>663</v>
      </c>
      <c r="S149" s="71">
        <v>334057</v>
      </c>
      <c r="T149" s="71" t="s">
        <v>53</v>
      </c>
      <c r="U149" s="72">
        <v>1279</v>
      </c>
      <c r="V149" s="73" t="s">
        <v>663</v>
      </c>
      <c r="W149" s="77">
        <v>1199</v>
      </c>
      <c r="X149" s="70" t="s">
        <v>168</v>
      </c>
      <c r="Y149" s="76" t="s">
        <v>40</v>
      </c>
      <c r="Z149" s="72">
        <v>6</v>
      </c>
      <c r="AA149" s="78" t="s">
        <v>162</v>
      </c>
      <c r="AB149" s="71">
        <v>32000</v>
      </c>
      <c r="AC149" s="78" t="s">
        <v>116</v>
      </c>
      <c r="AD149" s="70"/>
      <c r="AE149" s="70"/>
      <c r="AF149" s="70"/>
      <c r="AG149" s="79">
        <f t="shared" si="7"/>
        <v>7673.6</v>
      </c>
      <c r="AH149" s="79">
        <f t="shared" si="8"/>
        <v>1018.4617426504744</v>
      </c>
      <c r="AI149" s="70" t="s">
        <v>569</v>
      </c>
      <c r="AJ149" s="70" t="s">
        <v>391</v>
      </c>
      <c r="AK149" s="70"/>
    </row>
    <row r="150" spans="1:37" s="103" customFormat="1" ht="13.2" customHeight="1" x14ac:dyDescent="0.3">
      <c r="A150" s="70" t="s">
        <v>39</v>
      </c>
      <c r="B150" s="117">
        <v>1288</v>
      </c>
      <c r="C150" s="71">
        <v>334057</v>
      </c>
      <c r="D150" s="71" t="s">
        <v>53</v>
      </c>
      <c r="E150" s="71">
        <v>2200</v>
      </c>
      <c r="F150" s="72">
        <v>1283</v>
      </c>
      <c r="G150" s="73" t="s">
        <v>606</v>
      </c>
      <c r="H150" s="73"/>
      <c r="I150" s="81">
        <v>612</v>
      </c>
      <c r="J150" s="78" t="s">
        <v>109</v>
      </c>
      <c r="K150" s="70" t="s">
        <v>114</v>
      </c>
      <c r="L150" s="70" t="s">
        <v>41</v>
      </c>
      <c r="M150" s="76" t="s">
        <v>40</v>
      </c>
      <c r="N150" s="70"/>
      <c r="O150" s="70"/>
      <c r="P150" s="70"/>
      <c r="Q150" s="71">
        <v>2200</v>
      </c>
      <c r="R150" s="73" t="s">
        <v>606</v>
      </c>
      <c r="S150" s="71">
        <v>334057</v>
      </c>
      <c r="T150" s="71" t="s">
        <v>53</v>
      </c>
      <c r="U150" s="72">
        <v>1283</v>
      </c>
      <c r="V150" s="73" t="s">
        <v>606</v>
      </c>
      <c r="W150" s="77">
        <v>612</v>
      </c>
      <c r="X150" s="70" t="s">
        <v>168</v>
      </c>
      <c r="Y150" s="76" t="s">
        <v>40</v>
      </c>
      <c r="Z150" s="72">
        <v>6</v>
      </c>
      <c r="AA150" s="78" t="s">
        <v>162</v>
      </c>
      <c r="AB150" s="71">
        <v>32000</v>
      </c>
      <c r="AC150" s="78" t="s">
        <v>116</v>
      </c>
      <c r="AD150" s="70"/>
      <c r="AE150" s="70"/>
      <c r="AF150" s="70"/>
      <c r="AG150" s="79">
        <f t="shared" si="7"/>
        <v>3916.8</v>
      </c>
      <c r="AH150" s="79">
        <f t="shared" si="8"/>
        <v>519.84869599840727</v>
      </c>
      <c r="AI150" s="70" t="s">
        <v>570</v>
      </c>
      <c r="AJ150" s="70" t="s">
        <v>391</v>
      </c>
      <c r="AK150" s="70"/>
    </row>
    <row r="151" spans="1:37" s="103" customFormat="1" ht="12.6" customHeight="1" x14ac:dyDescent="0.3">
      <c r="A151" s="70" t="s">
        <v>39</v>
      </c>
      <c r="B151" s="117">
        <v>1289</v>
      </c>
      <c r="C151" s="71">
        <v>334057</v>
      </c>
      <c r="D151" s="71" t="s">
        <v>53</v>
      </c>
      <c r="E151" s="71">
        <v>2200</v>
      </c>
      <c r="F151" s="72">
        <v>1293</v>
      </c>
      <c r="G151" s="73" t="s">
        <v>606</v>
      </c>
      <c r="H151" s="73"/>
      <c r="I151" s="81">
        <v>580</v>
      </c>
      <c r="J151" s="78" t="s">
        <v>109</v>
      </c>
      <c r="K151" s="70" t="s">
        <v>114</v>
      </c>
      <c r="L151" s="70" t="s">
        <v>41</v>
      </c>
      <c r="M151" s="76" t="s">
        <v>40</v>
      </c>
      <c r="N151" s="70"/>
      <c r="O151" s="70"/>
      <c r="P151" s="70"/>
      <c r="Q151" s="71">
        <v>2200</v>
      </c>
      <c r="R151" s="73" t="s">
        <v>606</v>
      </c>
      <c r="S151" s="71">
        <v>334057</v>
      </c>
      <c r="T151" s="71" t="s">
        <v>53</v>
      </c>
      <c r="U151" s="72">
        <v>1293</v>
      </c>
      <c r="V151" s="73" t="s">
        <v>606</v>
      </c>
      <c r="W151" s="77">
        <v>580</v>
      </c>
      <c r="X151" s="70" t="s">
        <v>168</v>
      </c>
      <c r="Y151" s="76" t="s">
        <v>40</v>
      </c>
      <c r="Z151" s="72">
        <v>6</v>
      </c>
      <c r="AA151" s="78" t="s">
        <v>162</v>
      </c>
      <c r="AB151" s="71">
        <v>32000</v>
      </c>
      <c r="AC151" s="78" t="s">
        <v>116</v>
      </c>
      <c r="AD151" s="70"/>
      <c r="AE151" s="70"/>
      <c r="AF151" s="70"/>
      <c r="AG151" s="79">
        <f t="shared" si="7"/>
        <v>3712</v>
      </c>
      <c r="AH151" s="79">
        <f t="shared" si="8"/>
        <v>492.66706483509188</v>
      </c>
      <c r="AI151" s="70" t="s">
        <v>571</v>
      </c>
      <c r="AJ151" s="70" t="s">
        <v>391</v>
      </c>
      <c r="AK151" s="70"/>
    </row>
    <row r="152" spans="1:37" s="103" customFormat="1" ht="15" customHeight="1" x14ac:dyDescent="0.3">
      <c r="A152" s="70" t="s">
        <v>39</v>
      </c>
      <c r="B152" s="117">
        <v>1290</v>
      </c>
      <c r="C152" s="71">
        <v>334057</v>
      </c>
      <c r="D152" s="71" t="s">
        <v>53</v>
      </c>
      <c r="E152" s="71">
        <v>2200</v>
      </c>
      <c r="F152" s="72">
        <v>1300</v>
      </c>
      <c r="G152" s="73" t="s">
        <v>606</v>
      </c>
      <c r="H152" s="73"/>
      <c r="I152" s="81">
        <v>3354</v>
      </c>
      <c r="J152" s="78" t="s">
        <v>110</v>
      </c>
      <c r="K152" s="70" t="s">
        <v>114</v>
      </c>
      <c r="L152" s="70" t="s">
        <v>41</v>
      </c>
      <c r="M152" s="76" t="s">
        <v>40</v>
      </c>
      <c r="N152" s="70"/>
      <c r="O152" s="70"/>
      <c r="P152" s="70"/>
      <c r="Q152" s="71">
        <v>2200</v>
      </c>
      <c r="R152" s="73" t="s">
        <v>606</v>
      </c>
      <c r="S152" s="71">
        <v>334057</v>
      </c>
      <c r="T152" s="71" t="s">
        <v>53</v>
      </c>
      <c r="U152" s="72">
        <v>1300</v>
      </c>
      <c r="V152" s="73" t="s">
        <v>606</v>
      </c>
      <c r="W152" s="77">
        <v>3354</v>
      </c>
      <c r="X152" s="70" t="s">
        <v>168</v>
      </c>
      <c r="Y152" s="76" t="s">
        <v>40</v>
      </c>
      <c r="Z152" s="72">
        <v>67</v>
      </c>
      <c r="AA152" s="78" t="s">
        <v>163</v>
      </c>
      <c r="AB152" s="71">
        <v>32000</v>
      </c>
      <c r="AC152" s="78" t="s">
        <v>116</v>
      </c>
      <c r="AD152" s="70"/>
      <c r="AE152" s="70"/>
      <c r="AF152" s="70"/>
      <c r="AG152" s="79">
        <f t="shared" si="7"/>
        <v>21465.600000000002</v>
      </c>
      <c r="AH152" s="79">
        <f t="shared" si="8"/>
        <v>2848.9747163049969</v>
      </c>
      <c r="AI152" s="70" t="s">
        <v>572</v>
      </c>
      <c r="AJ152" s="70" t="s">
        <v>391</v>
      </c>
      <c r="AK152" s="70"/>
    </row>
    <row r="153" spans="1:37" s="103" customFormat="1" ht="13.2" customHeight="1" x14ac:dyDescent="0.3">
      <c r="A153" s="70" t="s">
        <v>39</v>
      </c>
      <c r="B153" s="117">
        <v>1291</v>
      </c>
      <c r="C153" s="71">
        <v>334057</v>
      </c>
      <c r="D153" s="71" t="s">
        <v>53</v>
      </c>
      <c r="E153" s="71">
        <v>2200</v>
      </c>
      <c r="F153" s="72">
        <v>1315</v>
      </c>
      <c r="G153" s="73" t="s">
        <v>606</v>
      </c>
      <c r="H153" s="73"/>
      <c r="I153" s="81">
        <v>621</v>
      </c>
      <c r="J153" s="78" t="s">
        <v>110</v>
      </c>
      <c r="K153" s="70" t="s">
        <v>114</v>
      </c>
      <c r="L153" s="70" t="s">
        <v>41</v>
      </c>
      <c r="M153" s="76" t="s">
        <v>40</v>
      </c>
      <c r="N153" s="70"/>
      <c r="O153" s="70"/>
      <c r="P153" s="70"/>
      <c r="Q153" s="71">
        <v>2200</v>
      </c>
      <c r="R153" s="73" t="s">
        <v>606</v>
      </c>
      <c r="S153" s="71">
        <v>334057</v>
      </c>
      <c r="T153" s="71" t="s">
        <v>53</v>
      </c>
      <c r="U153" s="72">
        <v>1315</v>
      </c>
      <c r="V153" s="73" t="s">
        <v>606</v>
      </c>
      <c r="W153" s="77">
        <v>621</v>
      </c>
      <c r="X153" s="70" t="s">
        <v>168</v>
      </c>
      <c r="Y153" s="76" t="s">
        <v>40</v>
      </c>
      <c r="Z153" s="72">
        <v>6</v>
      </c>
      <c r="AA153" s="78" t="s">
        <v>163</v>
      </c>
      <c r="AB153" s="71">
        <v>32000</v>
      </c>
      <c r="AC153" s="78" t="s">
        <v>116</v>
      </c>
      <c r="AD153" s="70"/>
      <c r="AE153" s="70"/>
      <c r="AF153" s="70"/>
      <c r="AG153" s="79">
        <f t="shared" si="7"/>
        <v>3974.4</v>
      </c>
      <c r="AH153" s="79">
        <f t="shared" si="8"/>
        <v>527.49352976308978</v>
      </c>
      <c r="AI153" s="70" t="s">
        <v>573</v>
      </c>
      <c r="AJ153" s="70" t="s">
        <v>391</v>
      </c>
      <c r="AK153" s="70"/>
    </row>
    <row r="154" spans="1:37" s="103" customFormat="1" ht="16.8" customHeight="1" x14ac:dyDescent="0.3">
      <c r="A154" s="70" t="s">
        <v>39</v>
      </c>
      <c r="B154" s="117">
        <v>1292</v>
      </c>
      <c r="C154" s="71">
        <v>334057</v>
      </c>
      <c r="D154" s="71" t="s">
        <v>53</v>
      </c>
      <c r="E154" s="71">
        <v>2200</v>
      </c>
      <c r="F154" s="72">
        <v>1345</v>
      </c>
      <c r="G154" s="73" t="s">
        <v>606</v>
      </c>
      <c r="H154" s="73"/>
      <c r="I154" s="81">
        <v>2683</v>
      </c>
      <c r="J154" s="78" t="s">
        <v>104</v>
      </c>
      <c r="K154" s="70" t="s">
        <v>114</v>
      </c>
      <c r="L154" s="70" t="s">
        <v>41</v>
      </c>
      <c r="M154" s="76" t="s">
        <v>40</v>
      </c>
      <c r="N154" s="70"/>
      <c r="O154" s="70"/>
      <c r="P154" s="70"/>
      <c r="Q154" s="71">
        <v>2200</v>
      </c>
      <c r="R154" s="73" t="s">
        <v>606</v>
      </c>
      <c r="S154" s="71">
        <v>334057</v>
      </c>
      <c r="T154" s="71" t="s">
        <v>53</v>
      </c>
      <c r="U154" s="72">
        <v>1345</v>
      </c>
      <c r="V154" s="73" t="s">
        <v>606</v>
      </c>
      <c r="W154" s="77">
        <v>2683</v>
      </c>
      <c r="X154" s="70" t="s">
        <v>168</v>
      </c>
      <c r="Y154" s="76" t="s">
        <v>40</v>
      </c>
      <c r="Z154" s="72">
        <v>9</v>
      </c>
      <c r="AA154" s="78" t="s">
        <v>157</v>
      </c>
      <c r="AB154" s="71">
        <v>32000</v>
      </c>
      <c r="AC154" s="78" t="s">
        <v>116</v>
      </c>
      <c r="AD154" s="70"/>
      <c r="AE154" s="70"/>
      <c r="AF154" s="70"/>
      <c r="AG154" s="79">
        <f t="shared" si="7"/>
        <v>17171.2</v>
      </c>
      <c r="AH154" s="79">
        <f t="shared" si="8"/>
        <v>2279.0098878492267</v>
      </c>
      <c r="AI154" s="70" t="s">
        <v>574</v>
      </c>
      <c r="AJ154" s="70" t="s">
        <v>391</v>
      </c>
      <c r="AK154" s="70"/>
    </row>
    <row r="155" spans="1:37" s="103" customFormat="1" ht="13.2" customHeight="1" x14ac:dyDescent="0.3">
      <c r="A155" s="70" t="s">
        <v>39</v>
      </c>
      <c r="B155" s="117">
        <v>1293</v>
      </c>
      <c r="C155" s="71">
        <v>334057</v>
      </c>
      <c r="D155" s="71" t="s">
        <v>53</v>
      </c>
      <c r="E155" s="71">
        <v>2200</v>
      </c>
      <c r="F155" s="72">
        <v>1346</v>
      </c>
      <c r="G155" s="73" t="s">
        <v>606</v>
      </c>
      <c r="H155" s="73"/>
      <c r="I155" s="81">
        <v>5965</v>
      </c>
      <c r="J155" s="78" t="s">
        <v>110</v>
      </c>
      <c r="K155" s="70" t="s">
        <v>114</v>
      </c>
      <c r="L155" s="70" t="s">
        <v>41</v>
      </c>
      <c r="M155" s="76" t="s">
        <v>40</v>
      </c>
      <c r="N155" s="70"/>
      <c r="O155" s="70"/>
      <c r="P155" s="70"/>
      <c r="Q155" s="71">
        <v>2200</v>
      </c>
      <c r="R155" s="73" t="s">
        <v>606</v>
      </c>
      <c r="S155" s="71">
        <v>334057</v>
      </c>
      <c r="T155" s="71" t="s">
        <v>53</v>
      </c>
      <c r="U155" s="72">
        <v>1346</v>
      </c>
      <c r="V155" s="73" t="s">
        <v>606</v>
      </c>
      <c r="W155" s="77">
        <v>5965</v>
      </c>
      <c r="X155" s="70" t="s">
        <v>168</v>
      </c>
      <c r="Y155" s="76" t="s">
        <v>40</v>
      </c>
      <c r="Z155" s="72">
        <v>78</v>
      </c>
      <c r="AA155" s="78" t="s">
        <v>163</v>
      </c>
      <c r="AB155" s="71">
        <v>32000</v>
      </c>
      <c r="AC155" s="78" t="s">
        <v>116</v>
      </c>
      <c r="AD155" s="70"/>
      <c r="AE155" s="70"/>
      <c r="AF155" s="70"/>
      <c r="AG155" s="79">
        <f>I155*5.27</f>
        <v>31435.55</v>
      </c>
      <c r="AH155" s="79">
        <f t="shared" si="8"/>
        <v>4172.2144800583974</v>
      </c>
      <c r="AI155" s="70" t="s">
        <v>575</v>
      </c>
      <c r="AJ155" s="70" t="s">
        <v>391</v>
      </c>
      <c r="AK155" s="70"/>
    </row>
    <row r="156" spans="1:37" s="103" customFormat="1" ht="14.4" customHeight="1" x14ac:dyDescent="0.3">
      <c r="A156" s="70" t="s">
        <v>39</v>
      </c>
      <c r="B156" s="117">
        <v>1294</v>
      </c>
      <c r="C156" s="71">
        <v>334057</v>
      </c>
      <c r="D156" s="71" t="s">
        <v>53</v>
      </c>
      <c r="E156" s="71">
        <v>2200</v>
      </c>
      <c r="F156" s="72">
        <v>1356</v>
      </c>
      <c r="G156" s="73" t="s">
        <v>606</v>
      </c>
      <c r="H156" s="73"/>
      <c r="I156" s="81">
        <v>1524</v>
      </c>
      <c r="J156" s="78" t="s">
        <v>111</v>
      </c>
      <c r="K156" s="70" t="s">
        <v>114</v>
      </c>
      <c r="L156" s="70" t="s">
        <v>41</v>
      </c>
      <c r="M156" s="76" t="s">
        <v>40</v>
      </c>
      <c r="N156" s="70"/>
      <c r="O156" s="70"/>
      <c r="P156" s="70"/>
      <c r="Q156" s="71">
        <v>2200</v>
      </c>
      <c r="R156" s="73" t="s">
        <v>606</v>
      </c>
      <c r="S156" s="71">
        <v>334057</v>
      </c>
      <c r="T156" s="71" t="s">
        <v>53</v>
      </c>
      <c r="U156" s="72">
        <v>1356</v>
      </c>
      <c r="V156" s="73" t="s">
        <v>606</v>
      </c>
      <c r="W156" s="77">
        <v>1524</v>
      </c>
      <c r="X156" s="70" t="s">
        <v>168</v>
      </c>
      <c r="Y156" s="76" t="s">
        <v>40</v>
      </c>
      <c r="Z156" s="72">
        <v>89</v>
      </c>
      <c r="AA156" s="78" t="s">
        <v>164</v>
      </c>
      <c r="AB156" s="71">
        <v>32000</v>
      </c>
      <c r="AC156" s="78" t="s">
        <v>116</v>
      </c>
      <c r="AD156" s="70"/>
      <c r="AE156" s="70"/>
      <c r="AF156" s="70"/>
      <c r="AG156" s="79">
        <f t="shared" si="7"/>
        <v>9753.6</v>
      </c>
      <c r="AH156" s="79">
        <f t="shared" si="8"/>
        <v>1294.5251841528966</v>
      </c>
      <c r="AI156" s="70" t="s">
        <v>576</v>
      </c>
      <c r="AJ156" s="70" t="s">
        <v>391</v>
      </c>
      <c r="AK156" s="70"/>
    </row>
    <row r="157" spans="1:37" s="103" customFormat="1" ht="13.2" customHeight="1" x14ac:dyDescent="0.3">
      <c r="A157" s="70" t="s">
        <v>39</v>
      </c>
      <c r="B157" s="117">
        <v>1295</v>
      </c>
      <c r="C157" s="71">
        <v>334057</v>
      </c>
      <c r="D157" s="71" t="s">
        <v>53</v>
      </c>
      <c r="E157" s="71">
        <v>2200</v>
      </c>
      <c r="F157" s="72">
        <v>1372</v>
      </c>
      <c r="G157" s="73" t="s">
        <v>606</v>
      </c>
      <c r="H157" s="73"/>
      <c r="I157" s="81">
        <v>14566</v>
      </c>
      <c r="J157" s="78" t="s">
        <v>110</v>
      </c>
      <c r="K157" s="70" t="s">
        <v>114</v>
      </c>
      <c r="L157" s="70" t="s">
        <v>41</v>
      </c>
      <c r="M157" s="76" t="s">
        <v>40</v>
      </c>
      <c r="N157" s="70"/>
      <c r="O157" s="70"/>
      <c r="P157" s="70"/>
      <c r="Q157" s="71">
        <v>2200</v>
      </c>
      <c r="R157" s="73" t="s">
        <v>606</v>
      </c>
      <c r="S157" s="71">
        <v>334057</v>
      </c>
      <c r="T157" s="71" t="s">
        <v>53</v>
      </c>
      <c r="U157" s="72">
        <v>1372</v>
      </c>
      <c r="V157" s="73" t="s">
        <v>606</v>
      </c>
      <c r="W157" s="77">
        <v>14566</v>
      </c>
      <c r="X157" s="70" t="s">
        <v>168</v>
      </c>
      <c r="Y157" s="76" t="s">
        <v>40</v>
      </c>
      <c r="Z157" s="72">
        <v>78</v>
      </c>
      <c r="AA157" s="78" t="s">
        <v>163</v>
      </c>
      <c r="AB157" s="71">
        <v>32000</v>
      </c>
      <c r="AC157" s="78" t="s">
        <v>116</v>
      </c>
      <c r="AD157" s="70"/>
      <c r="AE157" s="70"/>
      <c r="AF157" s="70"/>
      <c r="AG157" s="79">
        <f>I157*5.27</f>
        <v>76762.819999999992</v>
      </c>
      <c r="AH157" s="79">
        <f t="shared" si="8"/>
        <v>10188.177052226423</v>
      </c>
      <c r="AI157" s="70" t="s">
        <v>577</v>
      </c>
      <c r="AJ157" s="70" t="s">
        <v>391</v>
      </c>
      <c r="AK157" s="70"/>
    </row>
    <row r="158" spans="1:37" s="103" customFormat="1" ht="14.4" customHeight="1" x14ac:dyDescent="0.3">
      <c r="A158" s="70" t="s">
        <v>39</v>
      </c>
      <c r="B158" s="117">
        <v>1296</v>
      </c>
      <c r="C158" s="71">
        <v>334057</v>
      </c>
      <c r="D158" s="71" t="s">
        <v>53</v>
      </c>
      <c r="E158" s="71">
        <v>2200</v>
      </c>
      <c r="F158" s="72">
        <v>1376</v>
      </c>
      <c r="G158" s="73" t="s">
        <v>606</v>
      </c>
      <c r="H158" s="73"/>
      <c r="I158" s="81">
        <v>4168</v>
      </c>
      <c r="J158" s="78" t="s">
        <v>111</v>
      </c>
      <c r="K158" s="70" t="s">
        <v>114</v>
      </c>
      <c r="L158" s="70" t="s">
        <v>41</v>
      </c>
      <c r="M158" s="76" t="s">
        <v>40</v>
      </c>
      <c r="N158" s="70"/>
      <c r="O158" s="70"/>
      <c r="P158" s="70"/>
      <c r="Q158" s="71">
        <v>2200</v>
      </c>
      <c r="R158" s="73" t="s">
        <v>606</v>
      </c>
      <c r="S158" s="71">
        <v>334057</v>
      </c>
      <c r="T158" s="71" t="s">
        <v>53</v>
      </c>
      <c r="U158" s="72">
        <v>1376</v>
      </c>
      <c r="V158" s="73" t="s">
        <v>606</v>
      </c>
      <c r="W158" s="77">
        <v>4168</v>
      </c>
      <c r="X158" s="70" t="s">
        <v>168</v>
      </c>
      <c r="Y158" s="76" t="s">
        <v>40</v>
      </c>
      <c r="Z158" s="72">
        <v>89</v>
      </c>
      <c r="AA158" s="78" t="s">
        <v>164</v>
      </c>
      <c r="AB158" s="71">
        <v>32000</v>
      </c>
      <c r="AC158" s="78" t="s">
        <v>116</v>
      </c>
      <c r="AD158" s="70"/>
      <c r="AE158" s="70"/>
      <c r="AF158" s="70"/>
      <c r="AG158" s="79">
        <f t="shared" si="7"/>
        <v>26675.200000000001</v>
      </c>
      <c r="AH158" s="79">
        <f t="shared" si="8"/>
        <v>3540.4074590218329</v>
      </c>
      <c r="AI158" s="70" t="s">
        <v>578</v>
      </c>
      <c r="AJ158" s="70" t="s">
        <v>391</v>
      </c>
      <c r="AK158" s="70"/>
    </row>
    <row r="159" spans="1:37" s="103" customFormat="1" ht="15.6" customHeight="1" x14ac:dyDescent="0.3">
      <c r="A159" s="70" t="s">
        <v>39</v>
      </c>
      <c r="B159" s="117">
        <v>1297</v>
      </c>
      <c r="C159" s="71">
        <v>334057</v>
      </c>
      <c r="D159" s="71" t="s">
        <v>53</v>
      </c>
      <c r="E159" s="71">
        <v>2200</v>
      </c>
      <c r="F159" s="72">
        <v>1414</v>
      </c>
      <c r="G159" s="73" t="s">
        <v>606</v>
      </c>
      <c r="H159" s="73"/>
      <c r="I159" s="81">
        <v>3733</v>
      </c>
      <c r="J159" s="78" t="s">
        <v>112</v>
      </c>
      <c r="K159" s="70" t="s">
        <v>114</v>
      </c>
      <c r="L159" s="70" t="s">
        <v>41</v>
      </c>
      <c r="M159" s="76" t="s">
        <v>40</v>
      </c>
      <c r="N159" s="70"/>
      <c r="O159" s="70"/>
      <c r="P159" s="70"/>
      <c r="Q159" s="71">
        <v>2200</v>
      </c>
      <c r="R159" s="73" t="s">
        <v>606</v>
      </c>
      <c r="S159" s="71">
        <v>334057</v>
      </c>
      <c r="T159" s="71" t="s">
        <v>53</v>
      </c>
      <c r="U159" s="72">
        <v>1414</v>
      </c>
      <c r="V159" s="73" t="s">
        <v>606</v>
      </c>
      <c r="W159" s="77">
        <v>3733</v>
      </c>
      <c r="X159" s="70" t="s">
        <v>168</v>
      </c>
      <c r="Y159" s="76" t="s">
        <v>40</v>
      </c>
      <c r="Z159" s="72">
        <v>91</v>
      </c>
      <c r="AA159" s="78" t="s">
        <v>165</v>
      </c>
      <c r="AB159" s="71">
        <v>32000</v>
      </c>
      <c r="AC159" s="78" t="s">
        <v>116</v>
      </c>
      <c r="AD159" s="70"/>
      <c r="AE159" s="70"/>
      <c r="AF159" s="70"/>
      <c r="AG159" s="79">
        <f t="shared" si="7"/>
        <v>23891.200000000001</v>
      </c>
      <c r="AH159" s="79">
        <f t="shared" si="8"/>
        <v>3170.907160395514</v>
      </c>
      <c r="AI159" s="70" t="s">
        <v>579</v>
      </c>
      <c r="AJ159" s="70" t="s">
        <v>391</v>
      </c>
      <c r="AK159" s="70"/>
    </row>
    <row r="160" spans="1:37" s="103" customFormat="1" ht="13.2" customHeight="1" x14ac:dyDescent="0.3">
      <c r="A160" s="70" t="s">
        <v>39</v>
      </c>
      <c r="B160" s="117">
        <v>1298</v>
      </c>
      <c r="C160" s="71">
        <v>334057</v>
      </c>
      <c r="D160" s="71" t="s">
        <v>53</v>
      </c>
      <c r="E160" s="71">
        <v>2200</v>
      </c>
      <c r="F160" s="72">
        <v>1415</v>
      </c>
      <c r="G160" s="73" t="s">
        <v>606</v>
      </c>
      <c r="H160" s="73"/>
      <c r="I160" s="81">
        <v>1899</v>
      </c>
      <c r="J160" s="78" t="s">
        <v>104</v>
      </c>
      <c r="K160" s="70" t="s">
        <v>114</v>
      </c>
      <c r="L160" s="70" t="s">
        <v>41</v>
      </c>
      <c r="M160" s="76" t="s">
        <v>40</v>
      </c>
      <c r="N160" s="70"/>
      <c r="O160" s="70"/>
      <c r="P160" s="70"/>
      <c r="Q160" s="71">
        <v>2200</v>
      </c>
      <c r="R160" s="73" t="s">
        <v>606</v>
      </c>
      <c r="S160" s="71">
        <v>334057</v>
      </c>
      <c r="T160" s="71" t="s">
        <v>53</v>
      </c>
      <c r="U160" s="72">
        <v>1415</v>
      </c>
      <c r="V160" s="73" t="s">
        <v>606</v>
      </c>
      <c r="W160" s="77">
        <v>1899</v>
      </c>
      <c r="X160" s="70" t="s">
        <v>168</v>
      </c>
      <c r="Y160" s="76" t="s">
        <v>40</v>
      </c>
      <c r="Z160" s="72">
        <v>9</v>
      </c>
      <c r="AA160" s="78" t="s">
        <v>157</v>
      </c>
      <c r="AB160" s="71">
        <v>32000</v>
      </c>
      <c r="AC160" s="78" t="s">
        <v>116</v>
      </c>
      <c r="AD160" s="70"/>
      <c r="AE160" s="70"/>
      <c r="AF160" s="70"/>
      <c r="AG160" s="79">
        <f t="shared" si="7"/>
        <v>12153.6</v>
      </c>
      <c r="AH160" s="79">
        <f t="shared" si="8"/>
        <v>1613.0599243479992</v>
      </c>
      <c r="AI160" s="70" t="s">
        <v>580</v>
      </c>
      <c r="AJ160" s="70" t="s">
        <v>391</v>
      </c>
      <c r="AK160" s="70"/>
    </row>
    <row r="161" spans="1:37" s="103" customFormat="1" ht="13.2" customHeight="1" x14ac:dyDescent="0.3">
      <c r="A161" s="70" t="s">
        <v>39</v>
      </c>
      <c r="B161" s="117">
        <v>1299</v>
      </c>
      <c r="C161" s="71">
        <v>334057</v>
      </c>
      <c r="D161" s="71" t="s">
        <v>53</v>
      </c>
      <c r="E161" s="71">
        <v>2200</v>
      </c>
      <c r="F161" s="72">
        <v>1436</v>
      </c>
      <c r="G161" s="73" t="s">
        <v>606</v>
      </c>
      <c r="H161" s="73"/>
      <c r="I161" s="81">
        <v>5192</v>
      </c>
      <c r="J161" s="78" t="s">
        <v>103</v>
      </c>
      <c r="K161" s="70" t="s">
        <v>114</v>
      </c>
      <c r="L161" s="70" t="s">
        <v>41</v>
      </c>
      <c r="M161" s="76" t="s">
        <v>40</v>
      </c>
      <c r="N161" s="70"/>
      <c r="O161" s="70"/>
      <c r="P161" s="70"/>
      <c r="Q161" s="71">
        <v>2200</v>
      </c>
      <c r="R161" s="73" t="s">
        <v>606</v>
      </c>
      <c r="S161" s="71">
        <v>334057</v>
      </c>
      <c r="T161" s="71" t="s">
        <v>53</v>
      </c>
      <c r="U161" s="72">
        <v>1436</v>
      </c>
      <c r="V161" s="73" t="s">
        <v>606</v>
      </c>
      <c r="W161" s="77">
        <v>5192</v>
      </c>
      <c r="X161" s="70" t="s">
        <v>168</v>
      </c>
      <c r="Y161" s="76" t="s">
        <v>40</v>
      </c>
      <c r="Z161" s="72">
        <v>91</v>
      </c>
      <c r="AA161" s="78" t="s">
        <v>156</v>
      </c>
      <c r="AB161" s="71">
        <v>32000</v>
      </c>
      <c r="AC161" s="78" t="s">
        <v>116</v>
      </c>
      <c r="AD161" s="70"/>
      <c r="AE161" s="70"/>
      <c r="AF161" s="70"/>
      <c r="AG161" s="79">
        <f>I161*5.27</f>
        <v>27361.839999999997</v>
      </c>
      <c r="AH161" s="79">
        <f t="shared" si="8"/>
        <v>3631.5402481916512</v>
      </c>
      <c r="AI161" s="70" t="s">
        <v>581</v>
      </c>
      <c r="AJ161" s="70" t="s">
        <v>391</v>
      </c>
      <c r="AK161" s="70"/>
    </row>
    <row r="162" spans="1:37" s="103" customFormat="1" ht="15" customHeight="1" x14ac:dyDescent="0.3">
      <c r="A162" s="70" t="s">
        <v>39</v>
      </c>
      <c r="B162" s="117">
        <v>1300</v>
      </c>
      <c r="C162" s="71">
        <v>334057</v>
      </c>
      <c r="D162" s="71" t="s">
        <v>53</v>
      </c>
      <c r="E162" s="71">
        <v>2200</v>
      </c>
      <c r="F162" s="72">
        <v>1437</v>
      </c>
      <c r="G162" s="73" t="s">
        <v>606</v>
      </c>
      <c r="H162" s="73"/>
      <c r="I162" s="81">
        <v>8368</v>
      </c>
      <c r="J162" s="78" t="s">
        <v>103</v>
      </c>
      <c r="K162" s="70" t="s">
        <v>114</v>
      </c>
      <c r="L162" s="70" t="s">
        <v>41</v>
      </c>
      <c r="M162" s="76" t="s">
        <v>40</v>
      </c>
      <c r="N162" s="70"/>
      <c r="O162" s="70"/>
      <c r="P162" s="70"/>
      <c r="Q162" s="71">
        <v>2200</v>
      </c>
      <c r="R162" s="73" t="s">
        <v>606</v>
      </c>
      <c r="S162" s="71">
        <v>334057</v>
      </c>
      <c r="T162" s="71" t="s">
        <v>53</v>
      </c>
      <c r="U162" s="72">
        <v>1437</v>
      </c>
      <c r="V162" s="73" t="s">
        <v>606</v>
      </c>
      <c r="W162" s="77">
        <v>8368</v>
      </c>
      <c r="X162" s="70" t="s">
        <v>168</v>
      </c>
      <c r="Y162" s="76" t="s">
        <v>40</v>
      </c>
      <c r="Z162" s="72">
        <v>13</v>
      </c>
      <c r="AA162" s="78" t="s">
        <v>156</v>
      </c>
      <c r="AB162" s="71">
        <v>32000</v>
      </c>
      <c r="AC162" s="78" t="s">
        <v>116</v>
      </c>
      <c r="AD162" s="70"/>
      <c r="AE162" s="70"/>
      <c r="AF162" s="70"/>
      <c r="AG162" s="79">
        <f>I162*5.27</f>
        <v>44099.359999999993</v>
      </c>
      <c r="AH162" s="79">
        <f t="shared" si="8"/>
        <v>5852.9909084876226</v>
      </c>
      <c r="AI162" s="70" t="s">
        <v>582</v>
      </c>
      <c r="AJ162" s="70" t="s">
        <v>391</v>
      </c>
      <c r="AK162" s="70"/>
    </row>
    <row r="163" spans="1:37" s="103" customFormat="1" ht="13.2" customHeight="1" x14ac:dyDescent="0.3">
      <c r="A163" s="70" t="s">
        <v>39</v>
      </c>
      <c r="B163" s="117">
        <v>1301</v>
      </c>
      <c r="C163" s="71">
        <v>334057</v>
      </c>
      <c r="D163" s="71" t="s">
        <v>53</v>
      </c>
      <c r="E163" s="71">
        <v>2200</v>
      </c>
      <c r="F163" s="72">
        <v>1452</v>
      </c>
      <c r="G163" s="73" t="s">
        <v>606</v>
      </c>
      <c r="H163" s="73"/>
      <c r="I163" s="81">
        <v>1581</v>
      </c>
      <c r="J163" s="78" t="s">
        <v>102</v>
      </c>
      <c r="K163" s="70" t="s">
        <v>114</v>
      </c>
      <c r="L163" s="70" t="s">
        <v>41</v>
      </c>
      <c r="M163" s="76" t="s">
        <v>40</v>
      </c>
      <c r="N163" s="70"/>
      <c r="O163" s="70"/>
      <c r="P163" s="70"/>
      <c r="Q163" s="71">
        <v>2200</v>
      </c>
      <c r="R163" s="73" t="s">
        <v>606</v>
      </c>
      <c r="S163" s="71">
        <v>334057</v>
      </c>
      <c r="T163" s="71" t="s">
        <v>53</v>
      </c>
      <c r="U163" s="72">
        <v>1452</v>
      </c>
      <c r="V163" s="73" t="s">
        <v>606</v>
      </c>
      <c r="W163" s="77">
        <v>1581</v>
      </c>
      <c r="X163" s="70" t="s">
        <v>168</v>
      </c>
      <c r="Y163" s="76" t="s">
        <v>40</v>
      </c>
      <c r="Z163" s="72">
        <v>17</v>
      </c>
      <c r="AA163" s="78" t="s">
        <v>155</v>
      </c>
      <c r="AB163" s="71">
        <v>32000</v>
      </c>
      <c r="AC163" s="78" t="s">
        <v>116</v>
      </c>
      <c r="AD163" s="70"/>
      <c r="AE163" s="70"/>
      <c r="AF163" s="70"/>
      <c r="AG163" s="79">
        <f t="shared" si="7"/>
        <v>10118.400000000001</v>
      </c>
      <c r="AH163" s="79">
        <f t="shared" si="8"/>
        <v>1342.9424646625523</v>
      </c>
      <c r="AI163" s="70" t="s">
        <v>583</v>
      </c>
      <c r="AJ163" s="70" t="s">
        <v>391</v>
      </c>
      <c r="AK163" s="70"/>
    </row>
    <row r="164" spans="1:37" s="103" customFormat="1" ht="12.6" customHeight="1" x14ac:dyDescent="0.3">
      <c r="A164" s="70" t="s">
        <v>39</v>
      </c>
      <c r="B164" s="117">
        <v>1302</v>
      </c>
      <c r="C164" s="71">
        <v>334057</v>
      </c>
      <c r="D164" s="71" t="s">
        <v>53</v>
      </c>
      <c r="E164" s="71">
        <v>2200</v>
      </c>
      <c r="F164" s="72">
        <v>1470</v>
      </c>
      <c r="G164" s="73" t="s">
        <v>606</v>
      </c>
      <c r="H164" s="73"/>
      <c r="I164" s="81">
        <v>2233</v>
      </c>
      <c r="J164" s="78" t="s">
        <v>113</v>
      </c>
      <c r="K164" s="70" t="s">
        <v>114</v>
      </c>
      <c r="L164" s="70" t="s">
        <v>41</v>
      </c>
      <c r="M164" s="76" t="s">
        <v>40</v>
      </c>
      <c r="N164" s="70"/>
      <c r="O164" s="70"/>
      <c r="P164" s="70"/>
      <c r="Q164" s="71">
        <v>2200</v>
      </c>
      <c r="R164" s="73" t="s">
        <v>606</v>
      </c>
      <c r="S164" s="71">
        <v>334057</v>
      </c>
      <c r="T164" s="71" t="s">
        <v>53</v>
      </c>
      <c r="U164" s="72">
        <v>1470</v>
      </c>
      <c r="V164" s="73" t="s">
        <v>606</v>
      </c>
      <c r="W164" s="77">
        <v>2233</v>
      </c>
      <c r="X164" s="70" t="s">
        <v>168</v>
      </c>
      <c r="Y164" s="76" t="s">
        <v>40</v>
      </c>
      <c r="Z164" s="72">
        <v>20</v>
      </c>
      <c r="AA164" s="78" t="s">
        <v>166</v>
      </c>
      <c r="AB164" s="71">
        <v>32000</v>
      </c>
      <c r="AC164" s="78" t="s">
        <v>116</v>
      </c>
      <c r="AD164" s="70"/>
      <c r="AE164" s="70"/>
      <c r="AF164" s="70"/>
      <c r="AG164" s="79">
        <f t="shared" si="7"/>
        <v>14291.2</v>
      </c>
      <c r="AH164" s="79">
        <f t="shared" si="8"/>
        <v>1896.7681996151039</v>
      </c>
      <c r="AI164" s="70" t="s">
        <v>584</v>
      </c>
      <c r="AJ164" s="70" t="s">
        <v>391</v>
      </c>
      <c r="AK164" s="70"/>
    </row>
    <row r="165" spans="1:37" s="103" customFormat="1" ht="15" customHeight="1" x14ac:dyDescent="0.3">
      <c r="A165" s="70" t="s">
        <v>39</v>
      </c>
      <c r="B165" s="117">
        <v>1303</v>
      </c>
      <c r="C165" s="71">
        <v>334057</v>
      </c>
      <c r="D165" s="71" t="s">
        <v>53</v>
      </c>
      <c r="E165" s="71">
        <v>2200</v>
      </c>
      <c r="F165" s="72">
        <v>1481</v>
      </c>
      <c r="G165" s="73" t="s">
        <v>606</v>
      </c>
      <c r="H165" s="73"/>
      <c r="I165" s="81">
        <v>919</v>
      </c>
      <c r="J165" s="78" t="s">
        <v>113</v>
      </c>
      <c r="K165" s="70" t="s">
        <v>114</v>
      </c>
      <c r="L165" s="70" t="s">
        <v>41</v>
      </c>
      <c r="M165" s="76" t="s">
        <v>40</v>
      </c>
      <c r="N165" s="70"/>
      <c r="O165" s="70"/>
      <c r="P165" s="70"/>
      <c r="Q165" s="71">
        <v>2200</v>
      </c>
      <c r="R165" s="73" t="s">
        <v>606</v>
      </c>
      <c r="S165" s="71">
        <v>334057</v>
      </c>
      <c r="T165" s="71" t="s">
        <v>53</v>
      </c>
      <c r="U165" s="72">
        <v>1481</v>
      </c>
      <c r="V165" s="73" t="s">
        <v>606</v>
      </c>
      <c r="W165" s="77">
        <v>919</v>
      </c>
      <c r="X165" s="70" t="s">
        <v>168</v>
      </c>
      <c r="Y165" s="76" t="s">
        <v>40</v>
      </c>
      <c r="Z165" s="72">
        <v>20</v>
      </c>
      <c r="AA165" s="78" t="s">
        <v>166</v>
      </c>
      <c r="AB165" s="71">
        <v>32000</v>
      </c>
      <c r="AC165" s="78" t="s">
        <v>116</v>
      </c>
      <c r="AD165" s="70"/>
      <c r="AE165" s="70"/>
      <c r="AF165" s="70"/>
      <c r="AG165" s="79">
        <f t="shared" si="7"/>
        <v>5881.6</v>
      </c>
      <c r="AH165" s="79">
        <f t="shared" si="8"/>
        <v>780.62246997146462</v>
      </c>
      <c r="AI165" s="70" t="s">
        <v>585</v>
      </c>
      <c r="AJ165" s="70" t="s">
        <v>391</v>
      </c>
      <c r="AK165" s="70"/>
    </row>
    <row r="166" spans="1:37" s="103" customFormat="1" ht="11.4" customHeight="1" x14ac:dyDescent="0.3">
      <c r="A166" s="70" t="s">
        <v>39</v>
      </c>
      <c r="B166" s="117">
        <v>1304</v>
      </c>
      <c r="C166" s="71">
        <v>334057</v>
      </c>
      <c r="D166" s="71" t="s">
        <v>53</v>
      </c>
      <c r="E166" s="71">
        <v>2200</v>
      </c>
      <c r="F166" s="72">
        <v>1517</v>
      </c>
      <c r="G166" s="73" t="s">
        <v>606</v>
      </c>
      <c r="H166" s="73"/>
      <c r="I166" s="81">
        <v>2159</v>
      </c>
      <c r="J166" s="78" t="s">
        <v>101</v>
      </c>
      <c r="K166" s="70" t="s">
        <v>114</v>
      </c>
      <c r="L166" s="70" t="s">
        <v>41</v>
      </c>
      <c r="M166" s="76" t="s">
        <v>40</v>
      </c>
      <c r="N166" s="70"/>
      <c r="O166" s="70"/>
      <c r="P166" s="70"/>
      <c r="Q166" s="71">
        <v>2200</v>
      </c>
      <c r="R166" s="73" t="s">
        <v>606</v>
      </c>
      <c r="S166" s="71">
        <v>334057</v>
      </c>
      <c r="T166" s="71" t="s">
        <v>53</v>
      </c>
      <c r="U166" s="72">
        <v>1517</v>
      </c>
      <c r="V166" s="73" t="s">
        <v>606</v>
      </c>
      <c r="W166" s="77">
        <v>2159</v>
      </c>
      <c r="X166" s="70" t="s">
        <v>168</v>
      </c>
      <c r="Y166" s="76" t="s">
        <v>40</v>
      </c>
      <c r="Z166" s="72">
        <v>17</v>
      </c>
      <c r="AA166" s="78" t="s">
        <v>167</v>
      </c>
      <c r="AB166" s="71">
        <v>32000</v>
      </c>
      <c r="AC166" s="78" t="s">
        <v>116</v>
      </c>
      <c r="AD166" s="70"/>
      <c r="AE166" s="70"/>
      <c r="AF166" s="70"/>
      <c r="AG166" s="79">
        <f t="shared" si="7"/>
        <v>13817.6</v>
      </c>
      <c r="AH166" s="79">
        <f t="shared" si="8"/>
        <v>1833.910677549937</v>
      </c>
      <c r="AI166" s="70" t="s">
        <v>586</v>
      </c>
      <c r="AJ166" s="70" t="s">
        <v>391</v>
      </c>
      <c r="AK166" s="70"/>
    </row>
    <row r="167" spans="1:37" s="103" customFormat="1" ht="13.2" customHeight="1" x14ac:dyDescent="0.3">
      <c r="A167" s="70" t="s">
        <v>39</v>
      </c>
      <c r="B167" s="117">
        <v>1305</v>
      </c>
      <c r="C167" s="71">
        <v>334057</v>
      </c>
      <c r="D167" s="71" t="s">
        <v>53</v>
      </c>
      <c r="E167" s="71">
        <v>2200</v>
      </c>
      <c r="F167" s="72">
        <v>1518</v>
      </c>
      <c r="G167" s="73" t="s">
        <v>606</v>
      </c>
      <c r="H167" s="73"/>
      <c r="I167" s="81">
        <v>1766</v>
      </c>
      <c r="J167" s="78" t="s">
        <v>101</v>
      </c>
      <c r="K167" s="70" t="s">
        <v>114</v>
      </c>
      <c r="L167" s="70" t="s">
        <v>41</v>
      </c>
      <c r="M167" s="76" t="s">
        <v>40</v>
      </c>
      <c r="N167" s="70"/>
      <c r="O167" s="70"/>
      <c r="P167" s="70"/>
      <c r="Q167" s="71">
        <v>2200</v>
      </c>
      <c r="R167" s="73" t="s">
        <v>606</v>
      </c>
      <c r="S167" s="71">
        <v>334057</v>
      </c>
      <c r="T167" s="71" t="s">
        <v>53</v>
      </c>
      <c r="U167" s="72">
        <v>1518</v>
      </c>
      <c r="V167" s="73" t="s">
        <v>606</v>
      </c>
      <c r="W167" s="77">
        <v>1766</v>
      </c>
      <c r="X167" s="70" t="s">
        <v>168</v>
      </c>
      <c r="Y167" s="76" t="s">
        <v>40</v>
      </c>
      <c r="Z167" s="72">
        <v>20</v>
      </c>
      <c r="AA167" s="78" t="s">
        <v>167</v>
      </c>
      <c r="AB167" s="71">
        <v>32000</v>
      </c>
      <c r="AC167" s="78" t="s">
        <v>116</v>
      </c>
      <c r="AD167" s="70"/>
      <c r="AE167" s="70"/>
      <c r="AF167" s="70"/>
      <c r="AG167" s="79">
        <f t="shared" si="7"/>
        <v>11302.400000000001</v>
      </c>
      <c r="AH167" s="79">
        <f t="shared" si="8"/>
        <v>1500.0862698254696</v>
      </c>
      <c r="AI167" s="70" t="s">
        <v>587</v>
      </c>
      <c r="AJ167" s="70" t="s">
        <v>391</v>
      </c>
      <c r="AK167" s="70"/>
    </row>
    <row r="168" spans="1:37" s="103" customFormat="1" ht="13.2" customHeight="1" x14ac:dyDescent="0.3">
      <c r="A168" s="70" t="s">
        <v>39</v>
      </c>
      <c r="B168" s="117">
        <v>1306</v>
      </c>
      <c r="C168" s="71">
        <v>334057</v>
      </c>
      <c r="D168" s="71" t="s">
        <v>53</v>
      </c>
      <c r="E168" s="71">
        <v>2200</v>
      </c>
      <c r="F168" s="72">
        <v>1519</v>
      </c>
      <c r="G168" s="73" t="s">
        <v>606</v>
      </c>
      <c r="H168" s="73"/>
      <c r="I168" s="81">
        <v>8114</v>
      </c>
      <c r="J168" s="78" t="s">
        <v>103</v>
      </c>
      <c r="K168" s="70" t="s">
        <v>114</v>
      </c>
      <c r="L168" s="70" t="s">
        <v>41</v>
      </c>
      <c r="M168" s="76" t="s">
        <v>40</v>
      </c>
      <c r="N168" s="70"/>
      <c r="O168" s="70"/>
      <c r="P168" s="70"/>
      <c r="Q168" s="71">
        <v>2200</v>
      </c>
      <c r="R168" s="73" t="s">
        <v>606</v>
      </c>
      <c r="S168" s="71">
        <v>334057</v>
      </c>
      <c r="T168" s="71" t="s">
        <v>53</v>
      </c>
      <c r="U168" s="72">
        <v>1519</v>
      </c>
      <c r="V168" s="73" t="s">
        <v>606</v>
      </c>
      <c r="W168" s="77">
        <v>8114</v>
      </c>
      <c r="X168" s="70" t="s">
        <v>168</v>
      </c>
      <c r="Y168" s="76" t="s">
        <v>40</v>
      </c>
      <c r="Z168" s="72">
        <v>14</v>
      </c>
      <c r="AA168" s="78" t="s">
        <v>156</v>
      </c>
      <c r="AB168" s="71">
        <v>32000</v>
      </c>
      <c r="AC168" s="78" t="s">
        <v>116</v>
      </c>
      <c r="AD168" s="70"/>
      <c r="AE168" s="70"/>
      <c r="AF168" s="70"/>
      <c r="AG168" s="79">
        <f>I168*5.27</f>
        <v>42760.78</v>
      </c>
      <c r="AH168" s="79">
        <f t="shared" si="8"/>
        <v>5675.3308115999725</v>
      </c>
      <c r="AI168" s="70" t="s">
        <v>588</v>
      </c>
      <c r="AJ168" s="70" t="s">
        <v>391</v>
      </c>
      <c r="AK168" s="70"/>
    </row>
    <row r="169" spans="1:37" s="103" customFormat="1" ht="10.8" customHeight="1" x14ac:dyDescent="0.3">
      <c r="A169" s="70" t="s">
        <v>39</v>
      </c>
      <c r="B169" s="117">
        <v>1307</v>
      </c>
      <c r="C169" s="71">
        <v>334057</v>
      </c>
      <c r="D169" s="71" t="s">
        <v>53</v>
      </c>
      <c r="E169" s="71">
        <v>2200</v>
      </c>
      <c r="F169" s="72">
        <v>1547</v>
      </c>
      <c r="G169" s="73" t="s">
        <v>606</v>
      </c>
      <c r="H169" s="73"/>
      <c r="I169" s="81">
        <v>5633</v>
      </c>
      <c r="J169" s="78" t="s">
        <v>112</v>
      </c>
      <c r="K169" s="70" t="s">
        <v>114</v>
      </c>
      <c r="L169" s="70" t="s">
        <v>41</v>
      </c>
      <c r="M169" s="76" t="s">
        <v>40</v>
      </c>
      <c r="N169" s="70"/>
      <c r="O169" s="70"/>
      <c r="P169" s="70"/>
      <c r="Q169" s="71">
        <v>2200</v>
      </c>
      <c r="R169" s="73" t="s">
        <v>606</v>
      </c>
      <c r="S169" s="71">
        <v>334057</v>
      </c>
      <c r="T169" s="71" t="s">
        <v>53</v>
      </c>
      <c r="U169" s="72">
        <v>1547</v>
      </c>
      <c r="V169" s="73" t="s">
        <v>606</v>
      </c>
      <c r="W169" s="77">
        <v>5633</v>
      </c>
      <c r="X169" s="70" t="s">
        <v>168</v>
      </c>
      <c r="Y169" s="76" t="s">
        <v>40</v>
      </c>
      <c r="Z169" s="72">
        <v>91</v>
      </c>
      <c r="AA169" s="78" t="s">
        <v>165</v>
      </c>
      <c r="AB169" s="71">
        <v>32000</v>
      </c>
      <c r="AC169" s="78" t="s">
        <v>116</v>
      </c>
      <c r="AD169" s="70"/>
      <c r="AE169" s="70"/>
      <c r="AF169" s="70"/>
      <c r="AG169" s="79">
        <f>I169*5.27</f>
        <v>29685.909999999996</v>
      </c>
      <c r="AH169" s="79">
        <f t="shared" si="8"/>
        <v>3939.9973455438308</v>
      </c>
      <c r="AI169" s="70" t="s">
        <v>589</v>
      </c>
      <c r="AJ169" s="70" t="s">
        <v>391</v>
      </c>
      <c r="AK169" s="70"/>
    </row>
    <row r="170" spans="1:37" s="103" customFormat="1" ht="12.6" customHeight="1" x14ac:dyDescent="0.3">
      <c r="A170" s="70" t="s">
        <v>39</v>
      </c>
      <c r="B170" s="117">
        <v>1308</v>
      </c>
      <c r="C170" s="71">
        <v>334057</v>
      </c>
      <c r="D170" s="71" t="s">
        <v>53</v>
      </c>
      <c r="E170" s="71">
        <v>2200</v>
      </c>
      <c r="F170" s="72">
        <v>1563</v>
      </c>
      <c r="G170" s="73" t="s">
        <v>606</v>
      </c>
      <c r="H170" s="73"/>
      <c r="I170" s="81">
        <v>10412</v>
      </c>
      <c r="J170" s="78" t="s">
        <v>112</v>
      </c>
      <c r="K170" s="70" t="s">
        <v>114</v>
      </c>
      <c r="L170" s="70" t="s">
        <v>41</v>
      </c>
      <c r="M170" s="76" t="s">
        <v>40</v>
      </c>
      <c r="N170" s="70"/>
      <c r="O170" s="70"/>
      <c r="P170" s="70"/>
      <c r="Q170" s="71">
        <v>2200</v>
      </c>
      <c r="R170" s="73" t="s">
        <v>606</v>
      </c>
      <c r="S170" s="71">
        <v>334057</v>
      </c>
      <c r="T170" s="71" t="s">
        <v>53</v>
      </c>
      <c r="U170" s="72">
        <v>1563</v>
      </c>
      <c r="V170" s="73" t="s">
        <v>606</v>
      </c>
      <c r="W170" s="77">
        <v>10412</v>
      </c>
      <c r="X170" s="70" t="s">
        <v>168</v>
      </c>
      <c r="Y170" s="76" t="s">
        <v>40</v>
      </c>
      <c r="Z170" s="72">
        <v>14</v>
      </c>
      <c r="AA170" s="78" t="s">
        <v>165</v>
      </c>
      <c r="AB170" s="71">
        <v>32000</v>
      </c>
      <c r="AC170" s="78" t="s">
        <v>116</v>
      </c>
      <c r="AD170" s="70"/>
      <c r="AE170" s="70"/>
      <c r="AF170" s="70"/>
      <c r="AG170" s="79">
        <f>I170*5.27</f>
        <v>54871.24</v>
      </c>
      <c r="AH170" s="79">
        <f t="shared" si="8"/>
        <v>7282.6650739929646</v>
      </c>
      <c r="AI170" s="70" t="s">
        <v>590</v>
      </c>
      <c r="AJ170" s="70" t="s">
        <v>391</v>
      </c>
      <c r="AK170" s="70"/>
    </row>
    <row r="171" spans="1:37" s="103" customFormat="1" ht="14.4" customHeight="1" x14ac:dyDescent="0.3">
      <c r="A171" s="70" t="s">
        <v>39</v>
      </c>
      <c r="B171" s="117">
        <v>1309</v>
      </c>
      <c r="C171" s="71">
        <v>334057</v>
      </c>
      <c r="D171" s="71" t="s">
        <v>53</v>
      </c>
      <c r="E171" s="71">
        <v>2200</v>
      </c>
      <c r="F171" s="72">
        <v>1582</v>
      </c>
      <c r="G171" s="73" t="s">
        <v>606</v>
      </c>
      <c r="H171" s="73"/>
      <c r="I171" s="81">
        <v>1433</v>
      </c>
      <c r="J171" s="78" t="s">
        <v>112</v>
      </c>
      <c r="K171" s="70" t="s">
        <v>114</v>
      </c>
      <c r="L171" s="70" t="s">
        <v>41</v>
      </c>
      <c r="M171" s="76" t="s">
        <v>40</v>
      </c>
      <c r="N171" s="70"/>
      <c r="O171" s="70"/>
      <c r="P171" s="70"/>
      <c r="Q171" s="71">
        <v>2200</v>
      </c>
      <c r="R171" s="73" t="s">
        <v>606</v>
      </c>
      <c r="S171" s="71">
        <v>334057</v>
      </c>
      <c r="T171" s="71" t="s">
        <v>53</v>
      </c>
      <c r="U171" s="72">
        <v>1582</v>
      </c>
      <c r="V171" s="73" t="s">
        <v>606</v>
      </c>
      <c r="W171" s="77">
        <v>1433</v>
      </c>
      <c r="X171" s="70" t="s">
        <v>168</v>
      </c>
      <c r="Y171" s="76" t="s">
        <v>40</v>
      </c>
      <c r="Z171" s="72">
        <v>14</v>
      </c>
      <c r="AA171" s="78" t="s">
        <v>165</v>
      </c>
      <c r="AB171" s="71">
        <v>32000</v>
      </c>
      <c r="AC171" s="78" t="s">
        <v>116</v>
      </c>
      <c r="AD171" s="70"/>
      <c r="AE171" s="70"/>
      <c r="AF171" s="70"/>
      <c r="AG171" s="79">
        <f>I171*6.4</f>
        <v>9171.2000000000007</v>
      </c>
      <c r="AH171" s="79">
        <f t="shared" si="8"/>
        <v>1217.2274205322185</v>
      </c>
      <c r="AI171" s="70" t="s">
        <v>591</v>
      </c>
      <c r="AJ171" s="70" t="s">
        <v>391</v>
      </c>
      <c r="AK171" s="70"/>
    </row>
    <row r="172" spans="1:37" s="103" customFormat="1" ht="15.6" customHeight="1" x14ac:dyDescent="0.3">
      <c r="A172" s="70" t="s">
        <v>39</v>
      </c>
      <c r="B172" s="117">
        <v>1310</v>
      </c>
      <c r="C172" s="71">
        <v>334057</v>
      </c>
      <c r="D172" s="71" t="s">
        <v>53</v>
      </c>
      <c r="E172" s="71">
        <v>2200</v>
      </c>
      <c r="F172" s="72">
        <v>1583</v>
      </c>
      <c r="G172" s="73" t="s">
        <v>606</v>
      </c>
      <c r="H172" s="73"/>
      <c r="I172" s="81">
        <v>175</v>
      </c>
      <c r="J172" s="78" t="s">
        <v>112</v>
      </c>
      <c r="K172" s="70" t="s">
        <v>114</v>
      </c>
      <c r="L172" s="70" t="s">
        <v>41</v>
      </c>
      <c r="M172" s="76" t="s">
        <v>40</v>
      </c>
      <c r="N172" s="70"/>
      <c r="O172" s="70"/>
      <c r="P172" s="70"/>
      <c r="Q172" s="71">
        <v>2200</v>
      </c>
      <c r="R172" s="73" t="s">
        <v>606</v>
      </c>
      <c r="S172" s="71">
        <v>334057</v>
      </c>
      <c r="T172" s="71" t="s">
        <v>53</v>
      </c>
      <c r="U172" s="72">
        <v>1583</v>
      </c>
      <c r="V172" s="73" t="s">
        <v>606</v>
      </c>
      <c r="W172" s="77">
        <v>175</v>
      </c>
      <c r="X172" s="70" t="s">
        <v>168</v>
      </c>
      <c r="Y172" s="76" t="s">
        <v>40</v>
      </c>
      <c r="Z172" s="72">
        <v>14</v>
      </c>
      <c r="AA172" s="78" t="s">
        <v>165</v>
      </c>
      <c r="AB172" s="71">
        <v>32000</v>
      </c>
      <c r="AC172" s="78" t="s">
        <v>116</v>
      </c>
      <c r="AD172" s="70"/>
      <c r="AE172" s="70"/>
      <c r="AF172" s="70"/>
      <c r="AG172" s="79">
        <f>I172*6.4</f>
        <v>1120</v>
      </c>
      <c r="AH172" s="79">
        <f t="shared" si="8"/>
        <v>148.64954542438116</v>
      </c>
      <c r="AI172" s="70" t="s">
        <v>592</v>
      </c>
      <c r="AJ172" s="70" t="s">
        <v>391</v>
      </c>
      <c r="AK172" s="70"/>
    </row>
    <row r="173" spans="1:37" x14ac:dyDescent="0.3">
      <c r="A173" s="47"/>
      <c r="B173" s="47"/>
      <c r="C173" s="48"/>
      <c r="D173" s="48"/>
      <c r="E173" s="49"/>
      <c r="F173" s="49"/>
      <c r="G173" s="47"/>
      <c r="H173" s="47"/>
      <c r="I173" s="50"/>
      <c r="J173" s="47"/>
      <c r="K173" s="47"/>
      <c r="L173" s="47"/>
      <c r="M173" s="48"/>
      <c r="N173" s="47"/>
      <c r="O173" s="47"/>
      <c r="P173" s="47"/>
      <c r="Q173" s="48"/>
      <c r="R173" s="47"/>
      <c r="S173" s="48"/>
      <c r="T173" s="48"/>
      <c r="U173" s="49"/>
      <c r="V173" s="47"/>
      <c r="W173" s="51"/>
      <c r="X173" s="47"/>
      <c r="Y173" s="48"/>
      <c r="Z173" s="49"/>
      <c r="AA173" s="47"/>
      <c r="AB173" s="48"/>
      <c r="AC173" s="47"/>
      <c r="AD173" s="47"/>
      <c r="AE173" s="47"/>
      <c r="AF173" s="47"/>
      <c r="AG173" s="52" t="s">
        <v>411</v>
      </c>
      <c r="AH173" s="52" t="s">
        <v>424</v>
      </c>
      <c r="AI173" s="47"/>
      <c r="AJ173" s="47"/>
      <c r="AK173" s="47"/>
    </row>
    <row r="174" spans="1:37" x14ac:dyDescent="0.3">
      <c r="A174" s="47"/>
      <c r="B174" s="47"/>
      <c r="C174" s="48"/>
      <c r="D174" s="48"/>
      <c r="E174" s="49"/>
      <c r="F174" s="49"/>
      <c r="G174" s="47"/>
      <c r="H174" s="47"/>
      <c r="I174" s="50"/>
      <c r="J174" s="47"/>
      <c r="K174" s="47"/>
      <c r="L174" s="47"/>
      <c r="M174" s="48"/>
      <c r="N174" s="47"/>
      <c r="O174" s="47"/>
      <c r="P174" s="47"/>
      <c r="Q174" s="48"/>
      <c r="R174" s="47"/>
      <c r="S174" s="48"/>
      <c r="T174" s="48"/>
      <c r="U174" s="49"/>
      <c r="V174" s="47"/>
      <c r="W174" s="51"/>
      <c r="X174" s="47"/>
      <c r="Y174" s="48"/>
      <c r="Z174" s="49"/>
      <c r="AA174" s="47"/>
      <c r="AB174" s="48"/>
      <c r="AC174" s="47"/>
      <c r="AD174" s="47"/>
      <c r="AE174" s="47"/>
      <c r="AF174" s="47"/>
      <c r="AG174" s="53">
        <f>SUM(AG4:AG172)</f>
        <v>11847076.959999988</v>
      </c>
      <c r="AH174" s="53">
        <f>AG174/7.5345</f>
        <v>1572377.3256354087</v>
      </c>
      <c r="AI174" s="47"/>
      <c r="AJ174" s="47"/>
      <c r="AK174" s="47"/>
    </row>
    <row r="181" spans="3:34" s="9" customFormat="1" ht="13.8" x14ac:dyDescent="0.3">
      <c r="C181" s="10"/>
      <c r="D181" s="10"/>
      <c r="E181" s="11"/>
      <c r="F181" s="11"/>
      <c r="I181" s="27"/>
      <c r="M181" s="10"/>
      <c r="Q181" s="10"/>
      <c r="S181" s="10"/>
      <c r="T181" s="10"/>
      <c r="U181" s="11"/>
      <c r="W181" s="12"/>
      <c r="Y181" s="10"/>
      <c r="Z181" s="11"/>
      <c r="AB181" s="10"/>
      <c r="AG181" s="28"/>
      <c r="AH181" s="28"/>
    </row>
    <row r="182" spans="3:34" s="9" customFormat="1" ht="13.8" x14ac:dyDescent="0.3">
      <c r="C182" s="10"/>
      <c r="D182" s="10"/>
      <c r="E182" s="11"/>
      <c r="F182" s="11"/>
      <c r="I182" s="27"/>
      <c r="M182" s="10"/>
      <c r="Q182" s="10"/>
      <c r="S182" s="10"/>
      <c r="T182" s="10"/>
      <c r="U182" s="11"/>
      <c r="W182" s="12"/>
      <c r="Y182" s="10"/>
      <c r="Z182" s="11"/>
      <c r="AB182" s="10"/>
      <c r="AG182" s="28"/>
      <c r="AH182" s="28"/>
    </row>
    <row r="183" spans="3:34" s="9" customFormat="1" ht="13.8" x14ac:dyDescent="0.3">
      <c r="C183" s="10"/>
      <c r="D183" s="10"/>
      <c r="E183" s="11"/>
      <c r="F183" s="11"/>
      <c r="I183" s="27"/>
      <c r="M183" s="10"/>
      <c r="Q183" s="10"/>
      <c r="S183" s="10"/>
      <c r="T183" s="10"/>
      <c r="U183" s="11"/>
      <c r="W183" s="12"/>
      <c r="Y183" s="10"/>
      <c r="Z183" s="11"/>
      <c r="AB183" s="10"/>
      <c r="AG183" s="28"/>
      <c r="AH183" s="28"/>
    </row>
    <row r="184" spans="3:34" s="9" customFormat="1" ht="13.8" x14ac:dyDescent="0.3">
      <c r="C184" s="10"/>
      <c r="D184" s="10"/>
      <c r="E184" s="11"/>
      <c r="F184" s="11"/>
      <c r="I184" s="27"/>
      <c r="M184" s="10"/>
      <c r="Q184" s="10"/>
      <c r="S184" s="10"/>
      <c r="T184" s="10"/>
      <c r="U184" s="11"/>
      <c r="W184" s="12"/>
      <c r="Y184" s="10"/>
      <c r="Z184" s="11"/>
      <c r="AB184" s="10"/>
      <c r="AG184" s="28"/>
      <c r="AH184" s="28"/>
    </row>
    <row r="185" spans="3:34" s="9" customFormat="1" ht="13.8" x14ac:dyDescent="0.3">
      <c r="C185" s="10"/>
      <c r="D185" s="10"/>
      <c r="E185" s="11"/>
      <c r="F185" s="11"/>
      <c r="I185" s="27"/>
      <c r="M185" s="10"/>
      <c r="Q185" s="10"/>
      <c r="S185" s="10"/>
      <c r="T185" s="10"/>
      <c r="U185" s="11"/>
      <c r="W185" s="12"/>
      <c r="Y185" s="10"/>
      <c r="Z185" s="11"/>
      <c r="AB185" s="10"/>
      <c r="AG185" s="28"/>
      <c r="AH185" s="28"/>
    </row>
    <row r="186" spans="3:34" s="9" customFormat="1" ht="13.8" x14ac:dyDescent="0.3">
      <c r="C186" s="10"/>
      <c r="D186" s="10"/>
      <c r="E186" s="11"/>
      <c r="F186" s="11"/>
      <c r="I186" s="27"/>
      <c r="M186" s="10"/>
      <c r="Q186" s="10"/>
      <c r="S186" s="10"/>
      <c r="T186" s="10"/>
      <c r="U186" s="11"/>
      <c r="W186" s="12"/>
      <c r="Y186" s="10"/>
      <c r="Z186" s="11"/>
      <c r="AB186" s="10"/>
      <c r="AG186" s="28"/>
      <c r="AH186" s="28"/>
    </row>
    <row r="187" spans="3:34" s="9" customFormat="1" ht="13.8" x14ac:dyDescent="0.3">
      <c r="C187" s="10"/>
      <c r="D187" s="10"/>
      <c r="E187" s="11"/>
      <c r="F187" s="11"/>
      <c r="I187" s="27"/>
      <c r="M187" s="10"/>
      <c r="Q187" s="10"/>
      <c r="S187" s="10"/>
      <c r="T187" s="10"/>
      <c r="U187" s="11"/>
      <c r="W187" s="12"/>
      <c r="Y187" s="10"/>
      <c r="Z187" s="11"/>
      <c r="AB187" s="10"/>
      <c r="AG187" s="28"/>
      <c r="AH187" s="28"/>
    </row>
    <row r="188" spans="3:34" s="9" customFormat="1" ht="13.8" x14ac:dyDescent="0.3">
      <c r="C188" s="10"/>
      <c r="D188" s="10"/>
      <c r="E188" s="11"/>
      <c r="F188" s="11"/>
      <c r="I188" s="27"/>
      <c r="M188" s="10"/>
      <c r="Q188" s="10"/>
      <c r="S188" s="10"/>
      <c r="T188" s="10"/>
      <c r="U188" s="11"/>
      <c r="W188" s="12"/>
      <c r="Y188" s="10"/>
      <c r="Z188" s="11"/>
      <c r="AB188" s="10"/>
      <c r="AG188" s="28"/>
      <c r="AH188" s="28"/>
    </row>
    <row r="189" spans="3:34" s="9" customFormat="1" ht="13.8" x14ac:dyDescent="0.3">
      <c r="C189" s="10"/>
      <c r="D189" s="10"/>
      <c r="E189" s="11"/>
      <c r="F189" s="11"/>
      <c r="I189" s="27"/>
      <c r="M189" s="10"/>
      <c r="Q189" s="10"/>
      <c r="S189" s="10"/>
      <c r="T189" s="10"/>
      <c r="U189" s="11"/>
      <c r="W189" s="12"/>
      <c r="Y189" s="10"/>
      <c r="Z189" s="11"/>
      <c r="AB189" s="10"/>
      <c r="AG189" s="28"/>
      <c r="AH189" s="28"/>
    </row>
    <row r="190" spans="3:34" s="9" customFormat="1" ht="13.8" x14ac:dyDescent="0.3">
      <c r="C190" s="10"/>
      <c r="D190" s="10"/>
      <c r="E190" s="11"/>
      <c r="F190" s="11"/>
      <c r="I190" s="27"/>
      <c r="M190" s="10"/>
      <c r="Q190" s="10"/>
      <c r="S190" s="10"/>
      <c r="T190" s="10"/>
      <c r="U190" s="11"/>
      <c r="W190" s="12"/>
      <c r="Y190" s="10"/>
      <c r="Z190" s="11"/>
      <c r="AB190" s="10"/>
      <c r="AG190" s="28"/>
      <c r="AH190" s="28"/>
    </row>
    <row r="191" spans="3:34" s="9" customFormat="1" ht="13.8" x14ac:dyDescent="0.3">
      <c r="C191" s="10"/>
      <c r="D191" s="10"/>
      <c r="E191" s="11"/>
      <c r="F191" s="11"/>
      <c r="I191" s="27"/>
      <c r="M191" s="10"/>
      <c r="Q191" s="10"/>
      <c r="S191" s="10"/>
      <c r="T191" s="10"/>
      <c r="U191" s="11"/>
      <c r="W191" s="12"/>
      <c r="Y191" s="10"/>
      <c r="Z191" s="11"/>
      <c r="AB191" s="10"/>
      <c r="AG191" s="28"/>
      <c r="AH191" s="28"/>
    </row>
    <row r="192" spans="3:34" s="9" customFormat="1" ht="13.8" x14ac:dyDescent="0.3">
      <c r="C192" s="10"/>
      <c r="D192" s="10"/>
      <c r="E192" s="11"/>
      <c r="F192" s="11"/>
      <c r="I192" s="27"/>
      <c r="M192" s="10"/>
      <c r="Q192" s="10"/>
      <c r="S192" s="10"/>
      <c r="T192" s="10"/>
      <c r="U192" s="11"/>
      <c r="W192" s="12"/>
      <c r="Y192" s="10"/>
      <c r="Z192" s="11"/>
      <c r="AB192" s="10"/>
      <c r="AG192" s="28"/>
      <c r="AH192" s="28"/>
    </row>
    <row r="193" spans="3:34" s="9" customFormat="1" ht="13.8" x14ac:dyDescent="0.3">
      <c r="C193" s="10"/>
      <c r="D193" s="10"/>
      <c r="E193" s="11"/>
      <c r="F193" s="11"/>
      <c r="I193" s="27"/>
      <c r="M193" s="10"/>
      <c r="Q193" s="10"/>
      <c r="S193" s="10"/>
      <c r="T193" s="10"/>
      <c r="U193" s="11"/>
      <c r="W193" s="12"/>
      <c r="Y193" s="10"/>
      <c r="Z193" s="11"/>
      <c r="AB193" s="10"/>
      <c r="AG193" s="28"/>
      <c r="AH193" s="28"/>
    </row>
    <row r="194" spans="3:34" s="9" customFormat="1" ht="13.8" x14ac:dyDescent="0.3">
      <c r="C194" s="10"/>
      <c r="D194" s="10"/>
      <c r="E194" s="11"/>
      <c r="F194" s="11"/>
      <c r="I194" s="27"/>
      <c r="M194" s="10"/>
      <c r="Q194" s="10"/>
      <c r="S194" s="10"/>
      <c r="T194" s="10"/>
      <c r="U194" s="11"/>
      <c r="W194" s="12"/>
      <c r="Y194" s="10"/>
      <c r="Z194" s="11"/>
      <c r="AB194" s="10"/>
      <c r="AG194" s="28"/>
      <c r="AH194" s="28"/>
    </row>
    <row r="195" spans="3:34" s="9" customFormat="1" ht="13.8" x14ac:dyDescent="0.3">
      <c r="C195" s="10"/>
      <c r="D195" s="10"/>
      <c r="E195" s="11"/>
      <c r="F195" s="11"/>
      <c r="I195" s="27"/>
      <c r="M195" s="10"/>
      <c r="Q195" s="10"/>
      <c r="S195" s="10"/>
      <c r="T195" s="10"/>
      <c r="U195" s="11"/>
      <c r="W195" s="12"/>
      <c r="Y195" s="10"/>
      <c r="Z195" s="11"/>
      <c r="AB195" s="10"/>
      <c r="AG195" s="28"/>
      <c r="AH195" s="28"/>
    </row>
    <row r="196" spans="3:34" s="9" customFormat="1" ht="13.8" x14ac:dyDescent="0.3">
      <c r="C196" s="10"/>
      <c r="D196" s="10"/>
      <c r="E196" s="11"/>
      <c r="F196" s="11"/>
      <c r="I196" s="27"/>
      <c r="M196" s="10"/>
      <c r="Q196" s="10"/>
      <c r="S196" s="10"/>
      <c r="T196" s="10"/>
      <c r="U196" s="11"/>
      <c r="W196" s="12"/>
      <c r="Y196" s="10"/>
      <c r="Z196" s="11"/>
      <c r="AB196" s="10"/>
      <c r="AG196" s="28"/>
      <c r="AH196" s="28"/>
    </row>
    <row r="197" spans="3:34" s="9" customFormat="1" ht="13.8" x14ac:dyDescent="0.3">
      <c r="C197" s="10"/>
      <c r="D197" s="10"/>
      <c r="E197" s="11"/>
      <c r="F197" s="11"/>
      <c r="I197" s="27"/>
      <c r="M197" s="10"/>
      <c r="Q197" s="10"/>
      <c r="S197" s="10"/>
      <c r="T197" s="10"/>
      <c r="U197" s="11"/>
      <c r="W197" s="12"/>
      <c r="Y197" s="10"/>
      <c r="Z197" s="11"/>
      <c r="AB197" s="10"/>
      <c r="AG197" s="28"/>
      <c r="AH197" s="28"/>
    </row>
    <row r="198" spans="3:34" s="9" customFormat="1" ht="13.8" x14ac:dyDescent="0.3">
      <c r="C198" s="10"/>
      <c r="D198" s="10"/>
      <c r="E198" s="11"/>
      <c r="F198" s="11"/>
      <c r="I198" s="27"/>
      <c r="M198" s="10"/>
      <c r="Q198" s="10"/>
      <c r="S198" s="10"/>
      <c r="T198" s="10"/>
      <c r="U198" s="11"/>
      <c r="W198" s="12"/>
      <c r="Y198" s="10"/>
      <c r="Z198" s="11"/>
      <c r="AB198" s="10"/>
      <c r="AG198" s="28"/>
      <c r="AH198" s="28"/>
    </row>
    <row r="199" spans="3:34" s="9" customFormat="1" ht="13.8" x14ac:dyDescent="0.3">
      <c r="C199" s="10"/>
      <c r="D199" s="10"/>
      <c r="E199" s="11"/>
      <c r="F199" s="11"/>
      <c r="I199" s="27"/>
      <c r="M199" s="10"/>
      <c r="Q199" s="10"/>
      <c r="S199" s="10"/>
      <c r="T199" s="10"/>
      <c r="U199" s="11"/>
      <c r="W199" s="12"/>
      <c r="Y199" s="10"/>
      <c r="Z199" s="11"/>
      <c r="AB199" s="10"/>
      <c r="AG199" s="28"/>
      <c r="AH199" s="28"/>
    </row>
    <row r="200" spans="3:34" s="9" customFormat="1" ht="13.8" x14ac:dyDescent="0.3">
      <c r="C200" s="10"/>
      <c r="D200" s="10"/>
      <c r="E200" s="11"/>
      <c r="F200" s="11"/>
      <c r="I200" s="27"/>
      <c r="M200" s="10"/>
      <c r="Q200" s="10"/>
      <c r="S200" s="10"/>
      <c r="T200" s="10"/>
      <c r="U200" s="11"/>
      <c r="W200" s="12"/>
      <c r="Y200" s="10"/>
      <c r="Z200" s="11"/>
      <c r="AB200" s="10"/>
      <c r="AG200" s="28"/>
      <c r="AH200" s="28"/>
    </row>
    <row r="201" spans="3:34" s="9" customFormat="1" ht="13.8" x14ac:dyDescent="0.3">
      <c r="C201" s="10"/>
      <c r="D201" s="10"/>
      <c r="E201" s="11"/>
      <c r="F201" s="11"/>
      <c r="I201" s="27"/>
      <c r="M201" s="10"/>
      <c r="Q201" s="10"/>
      <c r="S201" s="10"/>
      <c r="T201" s="10"/>
      <c r="U201" s="11"/>
      <c r="W201" s="12"/>
      <c r="Y201" s="10"/>
      <c r="Z201" s="11"/>
      <c r="AB201" s="10"/>
      <c r="AG201" s="28"/>
      <c r="AH201" s="28"/>
    </row>
    <row r="202" spans="3:34" s="9" customFormat="1" ht="13.8" x14ac:dyDescent="0.3">
      <c r="C202" s="10"/>
      <c r="D202" s="10"/>
      <c r="E202" s="11"/>
      <c r="F202" s="11"/>
      <c r="I202" s="27"/>
      <c r="M202" s="10"/>
      <c r="Q202" s="10"/>
      <c r="S202" s="10"/>
      <c r="T202" s="10"/>
      <c r="U202" s="11"/>
      <c r="W202" s="12"/>
      <c r="Y202" s="10"/>
      <c r="Z202" s="11"/>
      <c r="AB202" s="10"/>
      <c r="AG202" s="28"/>
      <c r="AH202" s="28"/>
    </row>
    <row r="203" spans="3:34" s="9" customFormat="1" ht="13.8" x14ac:dyDescent="0.3">
      <c r="C203" s="10"/>
      <c r="D203" s="10"/>
      <c r="E203" s="11"/>
      <c r="F203" s="11"/>
      <c r="I203" s="27"/>
      <c r="M203" s="10"/>
      <c r="Q203" s="10"/>
      <c r="S203" s="10"/>
      <c r="T203" s="10"/>
      <c r="U203" s="11"/>
      <c r="W203" s="12"/>
      <c r="Y203" s="10"/>
      <c r="Z203" s="11"/>
      <c r="AB203" s="10"/>
      <c r="AG203" s="28"/>
      <c r="AH203" s="28"/>
    </row>
    <row r="204" spans="3:34" s="9" customFormat="1" ht="13.8" x14ac:dyDescent="0.3">
      <c r="C204" s="10"/>
      <c r="D204" s="10"/>
      <c r="E204" s="11"/>
      <c r="F204" s="11"/>
      <c r="I204" s="27"/>
      <c r="M204" s="10"/>
      <c r="Q204" s="10"/>
      <c r="S204" s="10"/>
      <c r="T204" s="10"/>
      <c r="U204" s="11"/>
      <c r="W204" s="12"/>
      <c r="Y204" s="10"/>
      <c r="Z204" s="11"/>
      <c r="AB204" s="10"/>
      <c r="AG204" s="28"/>
      <c r="AH204" s="28"/>
    </row>
    <row r="205" spans="3:34" s="9" customFormat="1" ht="13.8" x14ac:dyDescent="0.3">
      <c r="C205" s="10"/>
      <c r="D205" s="10"/>
      <c r="E205" s="11"/>
      <c r="F205" s="11"/>
      <c r="I205" s="27"/>
      <c r="M205" s="10"/>
      <c r="Q205" s="10"/>
      <c r="S205" s="10"/>
      <c r="T205" s="10"/>
      <c r="U205" s="11"/>
      <c r="W205" s="12"/>
      <c r="Y205" s="10"/>
      <c r="Z205" s="11"/>
      <c r="AB205" s="10"/>
      <c r="AG205" s="28"/>
      <c r="AH205" s="28"/>
    </row>
    <row r="206" spans="3:34" s="9" customFormat="1" ht="13.8" x14ac:dyDescent="0.3">
      <c r="C206" s="10"/>
      <c r="D206" s="10"/>
      <c r="E206" s="11"/>
      <c r="F206" s="11"/>
      <c r="I206" s="27"/>
      <c r="M206" s="10"/>
      <c r="Q206" s="10"/>
      <c r="S206" s="10"/>
      <c r="T206" s="10"/>
      <c r="U206" s="11"/>
      <c r="W206" s="12"/>
      <c r="Y206" s="10"/>
      <c r="Z206" s="11"/>
      <c r="AB206" s="10"/>
      <c r="AG206" s="28"/>
      <c r="AH206" s="28"/>
    </row>
    <row r="207" spans="3:34" s="9" customFormat="1" ht="13.8" x14ac:dyDescent="0.3">
      <c r="C207" s="10"/>
      <c r="D207" s="10"/>
      <c r="E207" s="11"/>
      <c r="F207" s="11"/>
      <c r="I207" s="27"/>
      <c r="M207" s="10"/>
      <c r="Q207" s="10"/>
      <c r="S207" s="10"/>
      <c r="T207" s="10"/>
      <c r="U207" s="11"/>
      <c r="W207" s="12"/>
      <c r="Y207" s="10"/>
      <c r="Z207" s="11"/>
      <c r="AB207" s="10"/>
      <c r="AG207" s="28"/>
      <c r="AH207" s="28"/>
    </row>
    <row r="208" spans="3:34" s="9" customFormat="1" ht="13.8" x14ac:dyDescent="0.3">
      <c r="C208" s="10"/>
      <c r="D208" s="10"/>
      <c r="E208" s="11"/>
      <c r="F208" s="11"/>
      <c r="I208" s="27"/>
      <c r="M208" s="10"/>
      <c r="Q208" s="10"/>
      <c r="S208" s="10"/>
      <c r="T208" s="10"/>
      <c r="U208" s="11"/>
      <c r="W208" s="12"/>
      <c r="Y208" s="10"/>
      <c r="Z208" s="11"/>
      <c r="AB208" s="10"/>
      <c r="AG208" s="28"/>
      <c r="AH208" s="28"/>
    </row>
    <row r="209" spans="1:34" s="9" customFormat="1" ht="13.8" x14ac:dyDescent="0.3">
      <c r="C209" s="10"/>
      <c r="D209" s="10"/>
      <c r="E209" s="11"/>
      <c r="F209" s="11"/>
      <c r="I209" s="27"/>
      <c r="M209" s="10"/>
      <c r="Q209" s="10"/>
      <c r="S209" s="10"/>
      <c r="T209" s="10"/>
      <c r="U209" s="11"/>
      <c r="W209" s="12"/>
      <c r="Y209" s="10"/>
      <c r="Z209" s="11"/>
      <c r="AB209" s="10"/>
      <c r="AG209" s="28"/>
      <c r="AH209" s="28"/>
    </row>
    <row r="210" spans="1:34" s="9" customFormat="1" ht="13.8" x14ac:dyDescent="0.3">
      <c r="C210" s="10"/>
      <c r="D210" s="10"/>
      <c r="E210" s="11"/>
      <c r="F210" s="11"/>
      <c r="I210" s="27"/>
      <c r="M210" s="10"/>
      <c r="Q210" s="10"/>
      <c r="S210" s="10"/>
      <c r="T210" s="10"/>
      <c r="U210" s="11"/>
      <c r="W210" s="12"/>
      <c r="Y210" s="10"/>
      <c r="Z210" s="11"/>
      <c r="AB210" s="10"/>
      <c r="AG210" s="28"/>
      <c r="AH210" s="28"/>
    </row>
    <row r="211" spans="1:34" s="9" customFormat="1" ht="13.8" x14ac:dyDescent="0.3">
      <c r="C211" s="10"/>
      <c r="D211" s="10"/>
      <c r="E211" s="11"/>
      <c r="F211" s="11"/>
      <c r="I211" s="27"/>
      <c r="M211" s="10"/>
      <c r="Q211" s="10"/>
      <c r="S211" s="10"/>
      <c r="T211" s="10"/>
      <c r="U211" s="11"/>
      <c r="W211" s="12"/>
      <c r="Y211" s="10"/>
      <c r="Z211" s="11"/>
      <c r="AB211" s="10"/>
      <c r="AG211" s="28"/>
      <c r="AH211" s="28"/>
    </row>
    <row r="212" spans="1:34" s="9" customFormat="1" ht="13.8" x14ac:dyDescent="0.3">
      <c r="C212" s="10"/>
      <c r="D212" s="10"/>
      <c r="E212" s="11"/>
      <c r="F212" s="11"/>
      <c r="I212" s="27"/>
      <c r="M212" s="10"/>
      <c r="Q212" s="10"/>
      <c r="S212" s="10"/>
      <c r="T212" s="10"/>
      <c r="U212" s="11"/>
      <c r="W212" s="12"/>
      <c r="Y212" s="10"/>
      <c r="Z212" s="11"/>
      <c r="AB212" s="10"/>
      <c r="AG212" s="28"/>
      <c r="AH212" s="28"/>
    </row>
    <row r="213" spans="1:34" s="9" customFormat="1" ht="13.8" x14ac:dyDescent="0.3">
      <c r="C213" s="10"/>
      <c r="D213" s="10"/>
      <c r="E213" s="11"/>
      <c r="F213" s="11"/>
      <c r="I213" s="27"/>
      <c r="M213" s="10"/>
      <c r="Q213" s="10"/>
      <c r="S213" s="10"/>
      <c r="T213" s="10"/>
      <c r="U213" s="11"/>
      <c r="W213" s="12"/>
      <c r="Y213" s="10"/>
      <c r="Z213" s="11"/>
      <c r="AB213" s="10"/>
      <c r="AG213" s="28"/>
      <c r="AH213" s="28"/>
    </row>
    <row r="214" spans="1:34" s="9" customFormat="1" ht="13.8" x14ac:dyDescent="0.3">
      <c r="C214" s="10"/>
      <c r="D214" s="10"/>
      <c r="E214" s="11"/>
      <c r="F214" s="11"/>
      <c r="I214" s="27"/>
      <c r="M214" s="10"/>
      <c r="Q214" s="10"/>
      <c r="S214" s="10"/>
      <c r="T214" s="10"/>
      <c r="U214" s="11"/>
      <c r="W214" s="12"/>
      <c r="Y214" s="10"/>
      <c r="Z214" s="11"/>
      <c r="AB214" s="10"/>
      <c r="AG214" s="28"/>
      <c r="AH214" s="28"/>
    </row>
    <row r="215" spans="1:34" s="9" customFormat="1" ht="13.8" x14ac:dyDescent="0.3">
      <c r="C215" s="10"/>
      <c r="D215" s="10"/>
      <c r="E215" s="11"/>
      <c r="F215" s="11"/>
      <c r="I215" s="27"/>
      <c r="M215" s="10"/>
      <c r="Q215" s="10"/>
      <c r="S215" s="10"/>
      <c r="T215" s="10"/>
      <c r="U215" s="11"/>
      <c r="W215" s="12"/>
      <c r="Y215" s="10"/>
      <c r="Z215" s="11"/>
      <c r="AB215" s="10"/>
      <c r="AG215" s="28"/>
      <c r="AH215" s="28"/>
    </row>
    <row r="216" spans="1:34" s="9" customFormat="1" ht="13.8" x14ac:dyDescent="0.3">
      <c r="C216" s="10"/>
      <c r="D216" s="10"/>
      <c r="E216" s="11"/>
      <c r="F216" s="11"/>
      <c r="I216" s="27"/>
      <c r="M216" s="10"/>
      <c r="Q216" s="10"/>
      <c r="S216" s="10"/>
      <c r="T216" s="10"/>
      <c r="U216" s="11"/>
      <c r="W216" s="12"/>
      <c r="Y216" s="10"/>
      <c r="Z216" s="11"/>
      <c r="AB216" s="10"/>
      <c r="AG216" s="28"/>
      <c r="AH216" s="28"/>
    </row>
    <row r="217" spans="1:34" x14ac:dyDescent="0.3">
      <c r="A217" s="9"/>
      <c r="B217" s="9"/>
      <c r="C217" s="10"/>
      <c r="D217" s="10"/>
      <c r="E217" s="11"/>
      <c r="F217" s="11"/>
      <c r="G217" s="9"/>
      <c r="H217" s="9"/>
      <c r="I217" s="27"/>
      <c r="J217" s="9"/>
      <c r="K217" s="9"/>
      <c r="L217" s="9"/>
      <c r="M217" s="10"/>
      <c r="N217" s="9"/>
      <c r="O217" s="9"/>
      <c r="P217" s="9"/>
    </row>
    <row r="218" spans="1:34" x14ac:dyDescent="0.3">
      <c r="A218" s="9"/>
      <c r="B218" s="9"/>
      <c r="C218" s="10"/>
      <c r="D218" s="10"/>
      <c r="E218" s="11"/>
      <c r="F218" s="11"/>
      <c r="G218" s="9"/>
      <c r="H218" s="9"/>
      <c r="I218" s="27"/>
      <c r="J218" s="9"/>
      <c r="K218" s="9"/>
      <c r="L218" s="9"/>
      <c r="M218" s="10"/>
      <c r="N218" s="9"/>
      <c r="O218" s="9"/>
      <c r="P218" s="9"/>
    </row>
    <row r="219" spans="1:34" x14ac:dyDescent="0.3">
      <c r="A219" s="9"/>
      <c r="B219" s="9"/>
      <c r="C219" s="10"/>
      <c r="D219" s="10"/>
      <c r="E219" s="11"/>
      <c r="F219" s="11"/>
      <c r="G219" s="9"/>
      <c r="H219" s="9"/>
      <c r="I219" s="27"/>
      <c r="J219" s="9"/>
      <c r="K219" s="9"/>
      <c r="L219" s="9"/>
      <c r="M219" s="10"/>
      <c r="N219" s="9"/>
      <c r="O219" s="9"/>
      <c r="P219" s="9"/>
    </row>
    <row r="220" spans="1:34" x14ac:dyDescent="0.3">
      <c r="A220" s="9"/>
      <c r="B220" s="9"/>
      <c r="C220" s="10"/>
      <c r="D220" s="10"/>
      <c r="E220" s="11"/>
      <c r="F220" s="11"/>
      <c r="G220" s="9"/>
      <c r="H220" s="9"/>
      <c r="I220" s="27"/>
      <c r="J220" s="9"/>
      <c r="K220" s="9"/>
      <c r="L220" s="9"/>
      <c r="M220" s="10"/>
      <c r="N220" s="9"/>
      <c r="O220" s="9"/>
      <c r="P220" s="9"/>
    </row>
    <row r="221" spans="1:34" x14ac:dyDescent="0.3">
      <c r="A221" s="9"/>
      <c r="B221" s="9"/>
      <c r="C221" s="10"/>
      <c r="D221" s="10"/>
      <c r="E221" s="11"/>
      <c r="F221" s="11"/>
      <c r="G221" s="9"/>
      <c r="H221" s="9"/>
      <c r="I221" s="27"/>
      <c r="J221" s="9"/>
      <c r="K221" s="9"/>
      <c r="L221" s="9"/>
      <c r="M221" s="10"/>
      <c r="N221" s="9"/>
      <c r="O221" s="9"/>
      <c r="P221" s="9"/>
    </row>
    <row r="222" spans="1:34" x14ac:dyDescent="0.3">
      <c r="A222" s="9"/>
      <c r="B222" s="9"/>
      <c r="C222" s="10"/>
      <c r="D222" s="10"/>
      <c r="E222" s="11"/>
      <c r="F222" s="11"/>
      <c r="G222" s="9"/>
      <c r="H222" s="9"/>
      <c r="I222" s="27"/>
      <c r="J222" s="9"/>
      <c r="K222" s="9"/>
      <c r="L222" s="9"/>
      <c r="M222" s="10"/>
      <c r="N222" s="9"/>
      <c r="O222" s="9"/>
      <c r="P222" s="9"/>
    </row>
    <row r="223" spans="1:34" x14ac:dyDescent="0.3">
      <c r="A223" s="9"/>
      <c r="B223" s="9"/>
      <c r="C223" s="10"/>
      <c r="D223" s="10"/>
      <c r="E223" s="11"/>
      <c r="F223" s="11"/>
      <c r="G223" s="9"/>
      <c r="H223" s="9"/>
      <c r="I223" s="27"/>
      <c r="J223" s="9"/>
      <c r="K223" s="9"/>
      <c r="L223" s="9"/>
      <c r="M223" s="10"/>
      <c r="N223" s="9"/>
      <c r="O223" s="9"/>
      <c r="P223" s="9"/>
    </row>
    <row r="224" spans="1:34" x14ac:dyDescent="0.3">
      <c r="A224" s="9"/>
      <c r="B224" s="9"/>
      <c r="C224" s="10"/>
      <c r="D224" s="10"/>
      <c r="E224" s="11"/>
      <c r="F224" s="11"/>
      <c r="G224" s="9"/>
      <c r="H224" s="9"/>
      <c r="I224" s="27"/>
      <c r="J224" s="9"/>
      <c r="K224" s="9"/>
      <c r="L224" s="9"/>
      <c r="M224" s="10"/>
      <c r="N224" s="9"/>
      <c r="O224" s="9"/>
      <c r="P224" s="9"/>
    </row>
    <row r="225" spans="1:16" x14ac:dyDescent="0.3">
      <c r="A225" s="9"/>
      <c r="B225" s="9"/>
      <c r="C225" s="10"/>
      <c r="D225" s="10"/>
      <c r="E225" s="11"/>
      <c r="F225" s="11"/>
      <c r="G225" s="9"/>
      <c r="H225" s="9"/>
      <c r="I225" s="27"/>
      <c r="J225" s="9"/>
      <c r="K225" s="9"/>
      <c r="L225" s="9"/>
      <c r="M225" s="10"/>
      <c r="N225" s="9"/>
      <c r="O225" s="9"/>
      <c r="P225" s="9"/>
    </row>
    <row r="226" spans="1:16" x14ac:dyDescent="0.3">
      <c r="A226" s="9"/>
      <c r="B226" s="9"/>
      <c r="C226" s="10"/>
      <c r="D226" s="10"/>
      <c r="E226" s="11"/>
      <c r="F226" s="11"/>
      <c r="G226" s="9"/>
      <c r="H226" s="9"/>
      <c r="I226" s="27"/>
      <c r="J226" s="9"/>
      <c r="K226" s="9"/>
      <c r="L226" s="9"/>
      <c r="M226" s="10"/>
      <c r="N226" s="9"/>
      <c r="O226" s="9"/>
      <c r="P226" s="9"/>
    </row>
    <row r="227" spans="1:16" x14ac:dyDescent="0.3">
      <c r="A227" s="9"/>
      <c r="B227" s="9"/>
      <c r="C227" s="10"/>
      <c r="D227" s="10"/>
      <c r="E227" s="11"/>
      <c r="F227" s="11"/>
      <c r="G227" s="9"/>
      <c r="H227" s="9"/>
      <c r="I227" s="27"/>
      <c r="J227" s="9"/>
      <c r="K227" s="9"/>
      <c r="L227" s="9"/>
      <c r="M227" s="10"/>
      <c r="N227" s="9"/>
      <c r="O227" s="9"/>
      <c r="P227" s="9"/>
    </row>
    <row r="228" spans="1:16" x14ac:dyDescent="0.3">
      <c r="A228" s="9"/>
      <c r="B228" s="9"/>
      <c r="C228" s="10"/>
      <c r="D228" s="10"/>
      <c r="E228" s="11"/>
      <c r="F228" s="11"/>
      <c r="G228" s="9"/>
      <c r="H228" s="9"/>
      <c r="I228" s="27"/>
      <c r="J228" s="9"/>
      <c r="K228" s="9"/>
      <c r="L228" s="9"/>
      <c r="M228" s="10"/>
      <c r="N228" s="9"/>
      <c r="O228" s="9"/>
      <c r="P228" s="9"/>
    </row>
    <row r="229" spans="1:16" x14ac:dyDescent="0.3">
      <c r="A229" s="9"/>
      <c r="B229" s="9"/>
      <c r="C229" s="10"/>
      <c r="D229" s="10"/>
      <c r="E229" s="11"/>
      <c r="F229" s="11"/>
      <c r="G229" s="9"/>
      <c r="H229" s="9"/>
      <c r="I229" s="27"/>
      <c r="J229" s="9"/>
      <c r="K229" s="9"/>
      <c r="L229" s="9"/>
      <c r="M229" s="10"/>
      <c r="N229" s="9"/>
      <c r="O229" s="9"/>
      <c r="P229" s="9"/>
    </row>
    <row r="230" spans="1:16" x14ac:dyDescent="0.3">
      <c r="A230" s="9"/>
      <c r="B230" s="9"/>
      <c r="C230" s="10"/>
      <c r="D230" s="10"/>
      <c r="E230" s="11"/>
      <c r="F230" s="11"/>
      <c r="G230" s="9"/>
      <c r="H230" s="9"/>
      <c r="I230" s="27"/>
      <c r="J230" s="9"/>
      <c r="K230" s="9"/>
      <c r="L230" s="9"/>
      <c r="M230" s="10"/>
      <c r="N230" s="9"/>
      <c r="O230" s="9"/>
      <c r="P230" s="9"/>
    </row>
    <row r="231" spans="1:16" x14ac:dyDescent="0.3">
      <c r="A231" s="9"/>
      <c r="B231" s="9"/>
      <c r="C231" s="10"/>
      <c r="D231" s="10"/>
      <c r="E231" s="11"/>
      <c r="F231" s="11"/>
      <c r="G231" s="9"/>
      <c r="H231" s="9"/>
      <c r="I231" s="27"/>
      <c r="J231" s="9"/>
      <c r="K231" s="9"/>
      <c r="L231" s="9"/>
      <c r="M231" s="10"/>
      <c r="N231" s="9"/>
      <c r="O231" s="9"/>
      <c r="P231" s="9"/>
    </row>
    <row r="232" spans="1:16" x14ac:dyDescent="0.3">
      <c r="A232" s="9"/>
      <c r="B232" s="9"/>
      <c r="C232" s="10"/>
      <c r="D232" s="10"/>
      <c r="E232" s="11"/>
      <c r="F232" s="11"/>
      <c r="G232" s="9"/>
      <c r="H232" s="9"/>
      <c r="I232" s="27"/>
      <c r="J232" s="9"/>
      <c r="K232" s="9"/>
      <c r="L232" s="9"/>
      <c r="M232" s="10"/>
      <c r="N232" s="9"/>
      <c r="O232" s="9"/>
      <c r="P232" s="9"/>
    </row>
    <row r="233" spans="1:16" x14ac:dyDescent="0.3">
      <c r="A233" s="9"/>
      <c r="B233" s="9"/>
      <c r="C233" s="10"/>
      <c r="D233" s="10"/>
      <c r="E233" s="11"/>
      <c r="F233" s="11"/>
      <c r="G233" s="9"/>
      <c r="H233" s="9"/>
      <c r="I233" s="27"/>
      <c r="J233" s="9"/>
      <c r="K233" s="9"/>
      <c r="L233" s="9"/>
      <c r="M233" s="10"/>
      <c r="N233" s="9"/>
      <c r="O233" s="9"/>
      <c r="P233" s="9"/>
    </row>
    <row r="234" spans="1:16" x14ac:dyDescent="0.3">
      <c r="A234" s="9"/>
      <c r="B234" s="9"/>
      <c r="C234" s="10"/>
      <c r="D234" s="10"/>
      <c r="E234" s="11"/>
      <c r="F234" s="11"/>
      <c r="G234" s="9"/>
      <c r="H234" s="9"/>
      <c r="I234" s="27"/>
      <c r="J234" s="9"/>
      <c r="K234" s="9"/>
      <c r="L234" s="9"/>
      <c r="M234" s="10"/>
      <c r="N234" s="9"/>
      <c r="O234" s="9"/>
      <c r="P234" s="9"/>
    </row>
    <row r="235" spans="1:16" x14ac:dyDescent="0.3">
      <c r="A235" s="9"/>
      <c r="B235" s="9"/>
      <c r="C235" s="10"/>
      <c r="D235" s="10"/>
      <c r="E235" s="11"/>
      <c r="F235" s="11"/>
      <c r="G235" s="9"/>
      <c r="H235" s="9"/>
      <c r="I235" s="27"/>
      <c r="J235" s="9"/>
      <c r="K235" s="9"/>
      <c r="L235" s="9"/>
      <c r="M235" s="10"/>
      <c r="N235" s="9"/>
      <c r="O235" s="9"/>
      <c r="P235" s="9"/>
    </row>
  </sheetData>
  <mergeCells count="1">
    <mergeCell ref="A2:P2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36"/>
  <sheetViews>
    <sheetView tabSelected="1" zoomScaleNormal="100" workbookViewId="0">
      <selection sqref="A1:AK1"/>
    </sheetView>
  </sheetViews>
  <sheetFormatPr defaultColWidth="9.109375" defaultRowHeight="14.4" x14ac:dyDescent="0.3"/>
  <cols>
    <col min="1" max="1" width="26.77734375" style="3" customWidth="1"/>
    <col min="2" max="2" width="18.88671875" style="14" customWidth="1"/>
    <col min="3" max="6" width="9.109375" style="4"/>
    <col min="7" max="8" width="9.109375" style="3"/>
    <col min="9" max="9" width="12.5546875" style="4" customWidth="1"/>
    <col min="10" max="10" width="21.33203125" style="3" customWidth="1"/>
    <col min="11" max="12" width="9.109375" style="3"/>
    <col min="13" max="13" width="9.109375" style="4"/>
    <col min="14" max="16" width="9.109375" style="3"/>
    <col min="17" max="17" width="9.109375" style="4"/>
    <col min="18" max="18" width="9.109375" style="3"/>
    <col min="19" max="20" width="9.109375" style="4"/>
    <col min="21" max="21" width="9.109375" style="6"/>
    <col min="22" max="22" width="10.33203125" style="3" customWidth="1"/>
    <col min="23" max="23" width="9.109375" style="5"/>
    <col min="24" max="24" width="9.109375" style="3"/>
    <col min="25" max="26" width="9.109375" style="4"/>
    <col min="27" max="27" width="22.5546875" style="3" customWidth="1"/>
    <col min="28" max="28" width="8.5546875" style="4" customWidth="1"/>
    <col min="29" max="29" width="9.109375" style="3"/>
    <col min="30" max="30" width="9.44140625" style="3" customWidth="1"/>
    <col min="31" max="32" width="9.109375" style="3" customWidth="1"/>
    <col min="33" max="33" width="18.88671875" style="3" bestFit="1" customWidth="1"/>
    <col min="34" max="34" width="14.44140625" style="3" customWidth="1"/>
    <col min="35" max="16384" width="9.109375" style="3"/>
  </cols>
  <sheetData>
    <row r="1" spans="1:37" s="1" customForma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5"/>
    </row>
    <row r="2" spans="1:37" s="1" customForma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7" t="s">
        <v>2</v>
      </c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9"/>
    </row>
    <row r="3" spans="1:37" s="2" customFormat="1" ht="82.8" x14ac:dyDescent="0.3">
      <c r="A3" s="54" t="s">
        <v>3</v>
      </c>
      <c r="B3" s="54" t="s">
        <v>597</v>
      </c>
      <c r="C3" s="54" t="s">
        <v>4</v>
      </c>
      <c r="D3" s="54" t="s">
        <v>5</v>
      </c>
      <c r="E3" s="54" t="s">
        <v>29</v>
      </c>
      <c r="F3" s="54" t="s">
        <v>30</v>
      </c>
      <c r="G3" s="55" t="s">
        <v>31</v>
      </c>
      <c r="H3" s="54" t="s">
        <v>6</v>
      </c>
      <c r="I3" s="54" t="s">
        <v>410</v>
      </c>
      <c r="J3" s="54" t="s">
        <v>33</v>
      </c>
      <c r="K3" s="54" t="s">
        <v>7</v>
      </c>
      <c r="L3" s="54" t="s">
        <v>8</v>
      </c>
      <c r="M3" s="54" t="s">
        <v>9</v>
      </c>
      <c r="N3" s="56" t="s">
        <v>10</v>
      </c>
      <c r="O3" s="55" t="s">
        <v>42</v>
      </c>
      <c r="P3" s="54" t="s">
        <v>12</v>
      </c>
      <c r="Q3" s="54" t="s">
        <v>13</v>
      </c>
      <c r="R3" s="55" t="s">
        <v>11</v>
      </c>
      <c r="S3" s="54" t="s">
        <v>14</v>
      </c>
      <c r="T3" s="54" t="s">
        <v>15</v>
      </c>
      <c r="U3" s="57" t="s">
        <v>35</v>
      </c>
      <c r="V3" s="55" t="s">
        <v>34</v>
      </c>
      <c r="W3" s="54" t="s">
        <v>36</v>
      </c>
      <c r="X3" s="54" t="s">
        <v>16</v>
      </c>
      <c r="Y3" s="54" t="s">
        <v>17</v>
      </c>
      <c r="Z3" s="54" t="s">
        <v>18</v>
      </c>
      <c r="AA3" s="56" t="s">
        <v>19</v>
      </c>
      <c r="AB3" s="54" t="s">
        <v>20</v>
      </c>
      <c r="AC3" s="54" t="s">
        <v>21</v>
      </c>
      <c r="AD3" s="54" t="s">
        <v>22</v>
      </c>
      <c r="AE3" s="54" t="s">
        <v>23</v>
      </c>
      <c r="AF3" s="54" t="s">
        <v>24</v>
      </c>
      <c r="AG3" s="54" t="s">
        <v>25</v>
      </c>
      <c r="AH3" s="54" t="s">
        <v>412</v>
      </c>
      <c r="AI3" s="54" t="s">
        <v>26</v>
      </c>
      <c r="AJ3" s="58" t="s">
        <v>27</v>
      </c>
      <c r="AK3" s="58" t="s">
        <v>28</v>
      </c>
    </row>
    <row r="4" spans="1:37" s="68" customFormat="1" ht="14.4" customHeight="1" x14ac:dyDescent="0.3">
      <c r="A4" s="125" t="s">
        <v>250</v>
      </c>
      <c r="B4" s="119" t="s">
        <v>758</v>
      </c>
      <c r="C4" s="133">
        <v>334235</v>
      </c>
      <c r="D4" s="133" t="s">
        <v>247</v>
      </c>
      <c r="E4" s="133">
        <v>3706</v>
      </c>
      <c r="F4" s="157">
        <v>17</v>
      </c>
      <c r="G4" s="125" t="s">
        <v>664</v>
      </c>
      <c r="H4" s="125"/>
      <c r="I4" s="126">
        <v>2010</v>
      </c>
      <c r="J4" s="125" t="s">
        <v>248</v>
      </c>
      <c r="K4" s="125" t="s">
        <v>249</v>
      </c>
      <c r="L4" s="125" t="s">
        <v>41</v>
      </c>
      <c r="M4" s="134" t="s">
        <v>40</v>
      </c>
      <c r="N4" s="125" t="s">
        <v>665</v>
      </c>
      <c r="O4" s="125" t="s">
        <v>664</v>
      </c>
      <c r="P4" s="125"/>
      <c r="Q4" s="133">
        <v>3706</v>
      </c>
      <c r="R4" s="125" t="s">
        <v>664</v>
      </c>
      <c r="S4" s="133">
        <v>334235</v>
      </c>
      <c r="T4" s="133" t="s">
        <v>247</v>
      </c>
      <c r="U4" s="135">
        <v>17</v>
      </c>
      <c r="V4" s="125" t="s">
        <v>664</v>
      </c>
      <c r="W4" s="136">
        <v>2010</v>
      </c>
      <c r="X4" s="125" t="s">
        <v>225</v>
      </c>
      <c r="Y4" s="134" t="s">
        <v>40</v>
      </c>
      <c r="Z4" s="135">
        <v>11</v>
      </c>
      <c r="AA4" s="137" t="s">
        <v>49</v>
      </c>
      <c r="AB4" s="133">
        <v>32229</v>
      </c>
      <c r="AC4" s="137" t="s">
        <v>226</v>
      </c>
      <c r="AD4" s="125" t="s">
        <v>385</v>
      </c>
      <c r="AE4" s="125"/>
      <c r="AF4" s="125"/>
      <c r="AG4" s="127">
        <f>1500*29.06+500*3000</f>
        <v>1543590</v>
      </c>
      <c r="AH4" s="127">
        <f>AG4/7.5345</f>
        <v>204869.59984073261</v>
      </c>
      <c r="AI4" s="125" t="s">
        <v>398</v>
      </c>
      <c r="AJ4" s="125" t="s">
        <v>391</v>
      </c>
      <c r="AK4" s="125"/>
    </row>
    <row r="5" spans="1:37" s="68" customFormat="1" ht="15" customHeight="1" x14ac:dyDescent="0.3">
      <c r="A5" s="125" t="s">
        <v>250</v>
      </c>
      <c r="B5" s="120">
        <v>388</v>
      </c>
      <c r="C5" s="133">
        <v>334235</v>
      </c>
      <c r="D5" s="133" t="s">
        <v>247</v>
      </c>
      <c r="E5" s="133">
        <v>2540</v>
      </c>
      <c r="F5" s="157" t="s">
        <v>227</v>
      </c>
      <c r="G5" s="125" t="s">
        <v>666</v>
      </c>
      <c r="H5" s="138"/>
      <c r="I5" s="128">
        <v>793</v>
      </c>
      <c r="J5" s="137" t="s">
        <v>256</v>
      </c>
      <c r="K5" s="125" t="s">
        <v>208</v>
      </c>
      <c r="L5" s="125" t="s">
        <v>41</v>
      </c>
      <c r="M5" s="134" t="s">
        <v>40</v>
      </c>
      <c r="N5" s="125"/>
      <c r="O5" s="125"/>
      <c r="P5" s="125"/>
      <c r="Q5" s="133">
        <v>2540</v>
      </c>
      <c r="R5" s="125" t="s">
        <v>666</v>
      </c>
      <c r="S5" s="133">
        <v>334235</v>
      </c>
      <c r="T5" s="133" t="s">
        <v>247</v>
      </c>
      <c r="U5" s="135" t="s">
        <v>227</v>
      </c>
      <c r="V5" s="125" t="s">
        <v>666</v>
      </c>
      <c r="W5" s="136">
        <v>793</v>
      </c>
      <c r="X5" s="125" t="s">
        <v>225</v>
      </c>
      <c r="Y5" s="134" t="s">
        <v>40</v>
      </c>
      <c r="Z5" s="135">
        <v>61</v>
      </c>
      <c r="AA5" s="137" t="s">
        <v>49</v>
      </c>
      <c r="AB5" s="133">
        <v>32229</v>
      </c>
      <c r="AC5" s="137" t="s">
        <v>228</v>
      </c>
      <c r="AD5" s="125"/>
      <c r="AE5" s="125"/>
      <c r="AF5" s="125"/>
      <c r="AG5" s="127">
        <f>716*37.89+77*4500</f>
        <v>373629.24</v>
      </c>
      <c r="AH5" s="127">
        <f t="shared" ref="AH5:AH70" si="0">AG5/7.5345</f>
        <v>49589.122038622336</v>
      </c>
      <c r="AI5" s="125" t="s">
        <v>425</v>
      </c>
      <c r="AJ5" s="125" t="s">
        <v>391</v>
      </c>
      <c r="AK5" s="125"/>
    </row>
    <row r="6" spans="1:37" s="68" customFormat="1" ht="10.8" customHeight="1" x14ac:dyDescent="0.3">
      <c r="A6" s="125" t="s">
        <v>46</v>
      </c>
      <c r="B6" s="120">
        <v>1455</v>
      </c>
      <c r="C6" s="133">
        <v>334235</v>
      </c>
      <c r="D6" s="133" t="s">
        <v>247</v>
      </c>
      <c r="E6" s="133">
        <v>2540</v>
      </c>
      <c r="F6" s="157" t="s">
        <v>229</v>
      </c>
      <c r="G6" s="125" t="s">
        <v>666</v>
      </c>
      <c r="H6" s="138"/>
      <c r="I6" s="129">
        <v>2878</v>
      </c>
      <c r="J6" s="137" t="s">
        <v>252</v>
      </c>
      <c r="K6" s="125" t="s">
        <v>208</v>
      </c>
      <c r="L6" s="125" t="s">
        <v>41</v>
      </c>
      <c r="M6" s="134" t="s">
        <v>40</v>
      </c>
      <c r="N6" s="125"/>
      <c r="O6" s="125"/>
      <c r="P6" s="125"/>
      <c r="Q6" s="133">
        <v>2540</v>
      </c>
      <c r="R6" s="125" t="s">
        <v>666</v>
      </c>
      <c r="S6" s="133">
        <v>334235</v>
      </c>
      <c r="T6" s="133" t="s">
        <v>247</v>
      </c>
      <c r="U6" s="135" t="s">
        <v>229</v>
      </c>
      <c r="V6" s="125" t="s">
        <v>666</v>
      </c>
      <c r="W6" s="136">
        <v>2878</v>
      </c>
      <c r="X6" s="125" t="s">
        <v>225</v>
      </c>
      <c r="Y6" s="134" t="s">
        <v>40</v>
      </c>
      <c r="Z6" s="135">
        <v>61</v>
      </c>
      <c r="AA6" s="137" t="s">
        <v>230</v>
      </c>
      <c r="AB6" s="133">
        <v>32229</v>
      </c>
      <c r="AC6" s="137" t="s">
        <v>43</v>
      </c>
      <c r="AD6" s="125"/>
      <c r="AE6" s="125"/>
      <c r="AF6" s="125"/>
      <c r="AG6" s="127">
        <f>I6*2.76</f>
        <v>7943.28</v>
      </c>
      <c r="AH6" s="127">
        <f t="shared" si="0"/>
        <v>1054.2544296237309</v>
      </c>
      <c r="AI6" s="125" t="s">
        <v>426</v>
      </c>
      <c r="AJ6" s="125" t="s">
        <v>391</v>
      </c>
      <c r="AK6" s="125"/>
    </row>
    <row r="7" spans="1:37" s="68" customFormat="1" ht="13.8" customHeight="1" x14ac:dyDescent="0.3">
      <c r="A7" s="125" t="s">
        <v>250</v>
      </c>
      <c r="B7" s="120">
        <v>1454</v>
      </c>
      <c r="C7" s="133">
        <v>334235</v>
      </c>
      <c r="D7" s="133" t="s">
        <v>247</v>
      </c>
      <c r="E7" s="133">
        <v>2540</v>
      </c>
      <c r="F7" s="157" t="s">
        <v>253</v>
      </c>
      <c r="G7" s="125" t="s">
        <v>666</v>
      </c>
      <c r="H7" s="125"/>
      <c r="I7" s="129">
        <v>100</v>
      </c>
      <c r="J7" s="137" t="s">
        <v>254</v>
      </c>
      <c r="K7" s="125" t="s">
        <v>208</v>
      </c>
      <c r="L7" s="125" t="s">
        <v>41</v>
      </c>
      <c r="M7" s="134" t="s">
        <v>40</v>
      </c>
      <c r="N7" s="125" t="s">
        <v>667</v>
      </c>
      <c r="O7" s="125" t="s">
        <v>666</v>
      </c>
      <c r="P7" s="125"/>
      <c r="Q7" s="133">
        <v>2540</v>
      </c>
      <c r="R7" s="125" t="s">
        <v>666</v>
      </c>
      <c r="S7" s="133">
        <v>334235</v>
      </c>
      <c r="T7" s="133" t="s">
        <v>247</v>
      </c>
      <c r="U7" s="135" t="s">
        <v>253</v>
      </c>
      <c r="V7" s="125" t="s">
        <v>666</v>
      </c>
      <c r="W7" s="136">
        <v>100</v>
      </c>
      <c r="X7" s="125" t="s">
        <v>225</v>
      </c>
      <c r="Y7" s="134" t="s">
        <v>40</v>
      </c>
      <c r="Z7" s="135">
        <v>61</v>
      </c>
      <c r="AA7" s="137" t="s">
        <v>267</v>
      </c>
      <c r="AB7" s="133">
        <v>32229</v>
      </c>
      <c r="AC7" s="137" t="s">
        <v>268</v>
      </c>
      <c r="AD7" s="125"/>
      <c r="AE7" s="125"/>
      <c r="AF7" s="125"/>
      <c r="AG7" s="127">
        <f>I7*37.89</f>
        <v>3789</v>
      </c>
      <c r="AH7" s="127">
        <f t="shared" si="0"/>
        <v>502.88672108301807</v>
      </c>
      <c r="AI7" s="125" t="s">
        <v>427</v>
      </c>
      <c r="AJ7" s="125" t="s">
        <v>391</v>
      </c>
      <c r="AK7" s="125"/>
    </row>
    <row r="8" spans="1:37" s="68" customFormat="1" ht="12.6" customHeight="1" x14ac:dyDescent="0.3">
      <c r="A8" s="125" t="s">
        <v>250</v>
      </c>
      <c r="B8" s="120">
        <v>1453</v>
      </c>
      <c r="C8" s="133">
        <v>334235</v>
      </c>
      <c r="D8" s="133" t="s">
        <v>247</v>
      </c>
      <c r="E8" s="133">
        <v>2545</v>
      </c>
      <c r="F8" s="157" t="s">
        <v>269</v>
      </c>
      <c r="G8" s="125" t="s">
        <v>668</v>
      </c>
      <c r="H8" s="133"/>
      <c r="I8" s="126">
        <v>184</v>
      </c>
      <c r="J8" s="139" t="s">
        <v>258</v>
      </c>
      <c r="K8" s="139" t="s">
        <v>177</v>
      </c>
      <c r="L8" s="125" t="s">
        <v>41</v>
      </c>
      <c r="M8" s="134" t="s">
        <v>40</v>
      </c>
      <c r="N8" s="125" t="s">
        <v>669</v>
      </c>
      <c r="O8" s="125" t="s">
        <v>668</v>
      </c>
      <c r="P8" s="125"/>
      <c r="Q8" s="133">
        <v>2545</v>
      </c>
      <c r="R8" s="125" t="s">
        <v>668</v>
      </c>
      <c r="S8" s="133">
        <v>334235</v>
      </c>
      <c r="T8" s="133" t="s">
        <v>247</v>
      </c>
      <c r="U8" s="133" t="s">
        <v>269</v>
      </c>
      <c r="V8" s="125" t="s">
        <v>668</v>
      </c>
      <c r="W8" s="136">
        <v>184</v>
      </c>
      <c r="X8" s="138" t="s">
        <v>276</v>
      </c>
      <c r="Y8" s="134" t="s">
        <v>40</v>
      </c>
      <c r="Z8" s="135">
        <v>11</v>
      </c>
      <c r="AA8" s="137" t="s">
        <v>232</v>
      </c>
      <c r="AB8" s="133">
        <v>32229</v>
      </c>
      <c r="AC8" s="137" t="s">
        <v>44</v>
      </c>
      <c r="AD8" s="125"/>
      <c r="AE8" s="125"/>
      <c r="AF8" s="125"/>
      <c r="AG8" s="127">
        <f>I8*2.76</f>
        <v>507.84</v>
      </c>
      <c r="AH8" s="127">
        <f t="shared" si="0"/>
        <v>67.401951025283694</v>
      </c>
      <c r="AI8" s="125" t="s">
        <v>428</v>
      </c>
      <c r="AJ8" s="125" t="s">
        <v>391</v>
      </c>
      <c r="AK8" s="125"/>
    </row>
    <row r="9" spans="1:37" s="68" customFormat="1" ht="12" customHeight="1" x14ac:dyDescent="0.3">
      <c r="A9" s="125" t="s">
        <v>250</v>
      </c>
      <c r="B9" s="120">
        <v>1452</v>
      </c>
      <c r="C9" s="133">
        <v>334235</v>
      </c>
      <c r="D9" s="133" t="s">
        <v>247</v>
      </c>
      <c r="E9" s="133">
        <v>2546</v>
      </c>
      <c r="F9" s="157" t="s">
        <v>270</v>
      </c>
      <c r="G9" s="125" t="s">
        <v>670</v>
      </c>
      <c r="H9" s="133"/>
      <c r="I9" s="126">
        <v>175</v>
      </c>
      <c r="J9" s="139" t="s">
        <v>258</v>
      </c>
      <c r="K9" s="139" t="s">
        <v>177</v>
      </c>
      <c r="L9" s="125" t="s">
        <v>41</v>
      </c>
      <c r="M9" s="134" t="s">
        <v>40</v>
      </c>
      <c r="N9" s="125" t="s">
        <v>671</v>
      </c>
      <c r="O9" s="125" t="s">
        <v>670</v>
      </c>
      <c r="P9" s="125"/>
      <c r="Q9" s="133">
        <v>2546</v>
      </c>
      <c r="R9" s="125" t="s">
        <v>670</v>
      </c>
      <c r="S9" s="133">
        <v>334235</v>
      </c>
      <c r="T9" s="133" t="s">
        <v>247</v>
      </c>
      <c r="U9" s="133" t="s">
        <v>270</v>
      </c>
      <c r="V9" s="125" t="s">
        <v>670</v>
      </c>
      <c r="W9" s="136">
        <v>175</v>
      </c>
      <c r="X9" s="138" t="s">
        <v>276</v>
      </c>
      <c r="Y9" s="134" t="s">
        <v>40</v>
      </c>
      <c r="Z9" s="135">
        <v>11</v>
      </c>
      <c r="AA9" s="137" t="s">
        <v>232</v>
      </c>
      <c r="AB9" s="133">
        <v>32229</v>
      </c>
      <c r="AC9" s="137" t="s">
        <v>44</v>
      </c>
      <c r="AD9" s="125"/>
      <c r="AE9" s="125"/>
      <c r="AF9" s="125"/>
      <c r="AG9" s="127">
        <f t="shared" ref="AG9:AG11" si="1">I9*2.76</f>
        <v>482.99999999999994</v>
      </c>
      <c r="AH9" s="127">
        <f t="shared" si="0"/>
        <v>64.10511646426437</v>
      </c>
      <c r="AI9" s="125" t="s">
        <v>429</v>
      </c>
      <c r="AJ9" s="125" t="s">
        <v>391</v>
      </c>
      <c r="AK9" s="125"/>
    </row>
    <row r="10" spans="1:37" s="68" customFormat="1" ht="14.4" customHeight="1" x14ac:dyDescent="0.3">
      <c r="A10" s="125" t="s">
        <v>250</v>
      </c>
      <c r="B10" s="120">
        <v>1451</v>
      </c>
      <c r="C10" s="133">
        <v>334235</v>
      </c>
      <c r="D10" s="133" t="s">
        <v>247</v>
      </c>
      <c r="E10" s="133">
        <v>2544</v>
      </c>
      <c r="F10" s="157" t="s">
        <v>231</v>
      </c>
      <c r="G10" s="125" t="s">
        <v>672</v>
      </c>
      <c r="H10" s="125"/>
      <c r="I10" s="126">
        <v>133</v>
      </c>
      <c r="J10" s="125" t="s">
        <v>258</v>
      </c>
      <c r="K10" s="125" t="s">
        <v>259</v>
      </c>
      <c r="L10" s="125" t="s">
        <v>41</v>
      </c>
      <c r="M10" s="134" t="s">
        <v>40</v>
      </c>
      <c r="N10" s="125" t="s">
        <v>673</v>
      </c>
      <c r="O10" s="125" t="s">
        <v>672</v>
      </c>
      <c r="P10" s="125"/>
      <c r="Q10" s="133">
        <v>2544</v>
      </c>
      <c r="R10" s="125" t="s">
        <v>672</v>
      </c>
      <c r="S10" s="133">
        <v>334235</v>
      </c>
      <c r="T10" s="133" t="s">
        <v>247</v>
      </c>
      <c r="U10" s="135" t="s">
        <v>231</v>
      </c>
      <c r="V10" s="125" t="s">
        <v>672</v>
      </c>
      <c r="W10" s="136">
        <v>133</v>
      </c>
      <c r="X10" s="125" t="s">
        <v>225</v>
      </c>
      <c r="Y10" s="134" t="s">
        <v>40</v>
      </c>
      <c r="Z10" s="135">
        <v>11</v>
      </c>
      <c r="AA10" s="137" t="s">
        <v>232</v>
      </c>
      <c r="AB10" s="133">
        <v>32229</v>
      </c>
      <c r="AC10" s="137" t="s">
        <v>44</v>
      </c>
      <c r="AD10" s="125"/>
      <c r="AE10" s="125"/>
      <c r="AF10" s="125"/>
      <c r="AG10" s="127">
        <f t="shared" si="1"/>
        <v>367.08</v>
      </c>
      <c r="AH10" s="127">
        <f t="shared" si="0"/>
        <v>48.719888512840924</v>
      </c>
      <c r="AI10" s="125" t="s">
        <v>430</v>
      </c>
      <c r="AJ10" s="125" t="s">
        <v>391</v>
      </c>
      <c r="AK10" s="125"/>
    </row>
    <row r="11" spans="1:37" s="68" customFormat="1" ht="13.2" customHeight="1" x14ac:dyDescent="0.3">
      <c r="A11" s="125" t="s">
        <v>250</v>
      </c>
      <c r="B11" s="120">
        <v>1450</v>
      </c>
      <c r="C11" s="133">
        <v>334235</v>
      </c>
      <c r="D11" s="133" t="s">
        <v>247</v>
      </c>
      <c r="E11" s="133">
        <v>2547</v>
      </c>
      <c r="F11" s="157" t="s">
        <v>233</v>
      </c>
      <c r="G11" s="125" t="s">
        <v>675</v>
      </c>
      <c r="H11" s="125"/>
      <c r="I11" s="126">
        <v>129</v>
      </c>
      <c r="J11" s="125" t="s">
        <v>258</v>
      </c>
      <c r="K11" s="125" t="s">
        <v>259</v>
      </c>
      <c r="L11" s="125" t="s">
        <v>41</v>
      </c>
      <c r="M11" s="134" t="s">
        <v>40</v>
      </c>
      <c r="N11" s="125" t="s">
        <v>676</v>
      </c>
      <c r="O11" s="125" t="s">
        <v>675</v>
      </c>
      <c r="P11" s="125"/>
      <c r="Q11" s="133">
        <v>2547</v>
      </c>
      <c r="R11" s="125" t="s">
        <v>675</v>
      </c>
      <c r="S11" s="133">
        <v>334235</v>
      </c>
      <c r="T11" s="133" t="s">
        <v>247</v>
      </c>
      <c r="U11" s="135" t="s">
        <v>233</v>
      </c>
      <c r="V11" s="125" t="s">
        <v>675</v>
      </c>
      <c r="W11" s="136">
        <v>129</v>
      </c>
      <c r="X11" s="125" t="s">
        <v>225</v>
      </c>
      <c r="Y11" s="134" t="s">
        <v>40</v>
      </c>
      <c r="Z11" s="135">
        <v>11</v>
      </c>
      <c r="AA11" s="137" t="s">
        <v>232</v>
      </c>
      <c r="AB11" s="133">
        <v>32229</v>
      </c>
      <c r="AC11" s="137" t="s">
        <v>44</v>
      </c>
      <c r="AD11" s="125"/>
      <c r="AE11" s="125"/>
      <c r="AF11" s="125"/>
      <c r="AG11" s="127">
        <f t="shared" si="1"/>
        <v>356.03999999999996</v>
      </c>
      <c r="AH11" s="127">
        <f t="shared" si="0"/>
        <v>47.254628707943453</v>
      </c>
      <c r="AI11" s="125" t="s">
        <v>431</v>
      </c>
      <c r="AJ11" s="125" t="s">
        <v>391</v>
      </c>
      <c r="AK11" s="125"/>
    </row>
    <row r="12" spans="1:37" s="68" customFormat="1" ht="13.8" customHeight="1" x14ac:dyDescent="0.3">
      <c r="A12" s="125" t="s">
        <v>250</v>
      </c>
      <c r="B12" s="120">
        <v>218</v>
      </c>
      <c r="C12" s="133">
        <v>334235</v>
      </c>
      <c r="D12" s="133" t="s">
        <v>247</v>
      </c>
      <c r="E12" s="133">
        <v>2540</v>
      </c>
      <c r="F12" s="157">
        <v>154</v>
      </c>
      <c r="G12" s="125" t="s">
        <v>666</v>
      </c>
      <c r="H12" s="138"/>
      <c r="I12" s="129">
        <v>2643</v>
      </c>
      <c r="J12" s="137" t="s">
        <v>255</v>
      </c>
      <c r="K12" s="125" t="s">
        <v>208</v>
      </c>
      <c r="L12" s="125" t="s">
        <v>41</v>
      </c>
      <c r="M12" s="134" t="s">
        <v>40</v>
      </c>
      <c r="N12" s="125"/>
      <c r="O12" s="125"/>
      <c r="P12" s="125"/>
      <c r="Q12" s="133">
        <v>2540</v>
      </c>
      <c r="R12" s="125" t="s">
        <v>666</v>
      </c>
      <c r="S12" s="133">
        <v>334235</v>
      </c>
      <c r="T12" s="133" t="s">
        <v>247</v>
      </c>
      <c r="U12" s="135">
        <v>154</v>
      </c>
      <c r="V12" s="125" t="s">
        <v>666</v>
      </c>
      <c r="W12" s="136">
        <v>2643</v>
      </c>
      <c r="X12" s="125" t="s">
        <v>225</v>
      </c>
      <c r="Y12" s="134" t="s">
        <v>40</v>
      </c>
      <c r="Z12" s="135">
        <v>11</v>
      </c>
      <c r="AA12" s="137" t="s">
        <v>234</v>
      </c>
      <c r="AB12" s="133">
        <v>32229</v>
      </c>
      <c r="AC12" s="137" t="s">
        <v>235</v>
      </c>
      <c r="AD12" s="125"/>
      <c r="AE12" s="125"/>
      <c r="AF12" s="125"/>
      <c r="AG12" s="127">
        <f>2143*29.06+500*3500</f>
        <v>1812275.58</v>
      </c>
      <c r="AH12" s="127">
        <f t="shared" si="0"/>
        <v>240530.30459884531</v>
      </c>
      <c r="AI12" s="125" t="s">
        <v>432</v>
      </c>
      <c r="AJ12" s="125" t="s">
        <v>391</v>
      </c>
      <c r="AK12" s="125"/>
    </row>
    <row r="13" spans="1:37" s="23" customFormat="1" ht="13.2" customHeight="1" x14ac:dyDescent="0.3">
      <c r="A13" s="140" t="s">
        <v>250</v>
      </c>
      <c r="B13" s="119" t="s">
        <v>768</v>
      </c>
      <c r="C13" s="141">
        <v>334235</v>
      </c>
      <c r="D13" s="141" t="s">
        <v>247</v>
      </c>
      <c r="E13" s="141">
        <v>2541</v>
      </c>
      <c r="F13" s="157">
        <v>227</v>
      </c>
      <c r="G13" s="140" t="s">
        <v>677</v>
      </c>
      <c r="H13" s="140"/>
      <c r="I13" s="130">
        <v>17263</v>
      </c>
      <c r="J13" s="125" t="s">
        <v>261</v>
      </c>
      <c r="K13" s="140" t="s">
        <v>208</v>
      </c>
      <c r="L13" s="140" t="s">
        <v>41</v>
      </c>
      <c r="M13" s="142" t="s">
        <v>40</v>
      </c>
      <c r="N13" s="140" t="s">
        <v>260</v>
      </c>
      <c r="O13" s="140" t="s">
        <v>677</v>
      </c>
      <c r="P13" s="140"/>
      <c r="Q13" s="141">
        <v>2541</v>
      </c>
      <c r="R13" s="140" t="s">
        <v>677</v>
      </c>
      <c r="S13" s="141">
        <v>334235</v>
      </c>
      <c r="T13" s="141" t="s">
        <v>247</v>
      </c>
      <c r="U13" s="135">
        <v>227</v>
      </c>
      <c r="V13" s="140" t="s">
        <v>677</v>
      </c>
      <c r="W13" s="136">
        <v>17263</v>
      </c>
      <c r="X13" s="140" t="s">
        <v>225</v>
      </c>
      <c r="Y13" s="142" t="s">
        <v>40</v>
      </c>
      <c r="Z13" s="143">
        <v>15</v>
      </c>
      <c r="AA13" s="144" t="s">
        <v>236</v>
      </c>
      <c r="AB13" s="141">
        <v>32229</v>
      </c>
      <c r="AC13" s="144" t="s">
        <v>47</v>
      </c>
      <c r="AD13" s="140"/>
      <c r="AE13" s="140"/>
      <c r="AF13" s="140"/>
      <c r="AG13" s="131">
        <f>17190*4.39+72*4500</f>
        <v>399464.1</v>
      </c>
      <c r="AH13" s="131">
        <f t="shared" si="0"/>
        <v>53017.997212821014</v>
      </c>
      <c r="AI13" s="140" t="s">
        <v>433</v>
      </c>
      <c r="AJ13" s="140" t="s">
        <v>391</v>
      </c>
      <c r="AK13" s="140"/>
    </row>
    <row r="14" spans="1:37" s="23" customFormat="1" ht="16.2" customHeight="1" x14ac:dyDescent="0.3">
      <c r="A14" s="125" t="s">
        <v>250</v>
      </c>
      <c r="B14" s="121">
        <v>220</v>
      </c>
      <c r="C14" s="133">
        <v>334235</v>
      </c>
      <c r="D14" s="133" t="s">
        <v>247</v>
      </c>
      <c r="E14" s="141">
        <v>2540</v>
      </c>
      <c r="F14" s="157">
        <v>236</v>
      </c>
      <c r="G14" s="140" t="s">
        <v>666</v>
      </c>
      <c r="H14" s="138"/>
      <c r="I14" s="129">
        <v>17075</v>
      </c>
      <c r="J14" s="137" t="s">
        <v>257</v>
      </c>
      <c r="K14" s="125" t="s">
        <v>208</v>
      </c>
      <c r="L14" s="125" t="s">
        <v>41</v>
      </c>
      <c r="M14" s="134" t="s">
        <v>40</v>
      </c>
      <c r="N14" s="140" t="s">
        <v>667</v>
      </c>
      <c r="O14" s="140" t="s">
        <v>666</v>
      </c>
      <c r="P14" s="125"/>
      <c r="Q14" s="141">
        <v>2540</v>
      </c>
      <c r="R14" s="140" t="s">
        <v>666</v>
      </c>
      <c r="S14" s="133">
        <v>334235</v>
      </c>
      <c r="T14" s="133" t="s">
        <v>247</v>
      </c>
      <c r="U14" s="135">
        <v>236</v>
      </c>
      <c r="V14" s="140" t="s">
        <v>666</v>
      </c>
      <c r="W14" s="136">
        <v>17075</v>
      </c>
      <c r="X14" s="125" t="s">
        <v>225</v>
      </c>
      <c r="Y14" s="134" t="s">
        <v>40</v>
      </c>
      <c r="Z14" s="135">
        <v>15</v>
      </c>
      <c r="AA14" s="137" t="s">
        <v>237</v>
      </c>
      <c r="AB14" s="133">
        <v>32229</v>
      </c>
      <c r="AC14" s="145" t="s">
        <v>238</v>
      </c>
      <c r="AD14" s="140" t="s">
        <v>389</v>
      </c>
      <c r="AE14" s="146" t="s">
        <v>392</v>
      </c>
      <c r="AF14" s="147">
        <v>1</v>
      </c>
      <c r="AG14" s="148">
        <v>279801.46000000002</v>
      </c>
      <c r="AH14" s="131">
        <f t="shared" si="0"/>
        <v>37136.035569712658</v>
      </c>
      <c r="AI14" s="140" t="s">
        <v>434</v>
      </c>
      <c r="AJ14" s="140" t="s">
        <v>391</v>
      </c>
      <c r="AK14" s="140"/>
    </row>
    <row r="15" spans="1:37" s="23" customFormat="1" ht="16.2" customHeight="1" x14ac:dyDescent="0.3">
      <c r="A15" s="125" t="s">
        <v>250</v>
      </c>
      <c r="B15" s="121">
        <v>1079</v>
      </c>
      <c r="C15" s="133">
        <v>334235</v>
      </c>
      <c r="D15" s="133" t="s">
        <v>247</v>
      </c>
      <c r="E15" s="133">
        <v>2778</v>
      </c>
      <c r="F15" s="157">
        <v>237</v>
      </c>
      <c r="G15" s="125" t="s">
        <v>678</v>
      </c>
      <c r="H15" s="138"/>
      <c r="I15" s="129">
        <v>2426</v>
      </c>
      <c r="J15" s="137" t="s">
        <v>390</v>
      </c>
      <c r="K15" s="125" t="s">
        <v>208</v>
      </c>
      <c r="L15" s="125" t="s">
        <v>41</v>
      </c>
      <c r="M15" s="134" t="s">
        <v>40</v>
      </c>
      <c r="N15" s="125"/>
      <c r="O15" s="125"/>
      <c r="P15" s="125"/>
      <c r="Q15" s="133">
        <v>2778</v>
      </c>
      <c r="R15" s="125" t="s">
        <v>678</v>
      </c>
      <c r="S15" s="133">
        <v>334235</v>
      </c>
      <c r="T15" s="133" t="s">
        <v>247</v>
      </c>
      <c r="U15" s="135">
        <v>237</v>
      </c>
      <c r="V15" s="125" t="s">
        <v>678</v>
      </c>
      <c r="W15" s="136">
        <v>2426</v>
      </c>
      <c r="X15" s="125" t="s">
        <v>225</v>
      </c>
      <c r="Y15" s="134" t="s">
        <v>40</v>
      </c>
      <c r="Z15" s="135">
        <v>15</v>
      </c>
      <c r="AA15" s="137" t="s">
        <v>237</v>
      </c>
      <c r="AB15" s="133">
        <v>32229</v>
      </c>
      <c r="AC15" s="144" t="s">
        <v>390</v>
      </c>
      <c r="AD15" s="140"/>
      <c r="AE15" s="140"/>
      <c r="AF15" s="140"/>
      <c r="AG15" s="131">
        <f>I15*2.76</f>
        <v>6695.7599999999993</v>
      </c>
      <c r="AH15" s="131">
        <f t="shared" si="0"/>
        <v>888.68007167031635</v>
      </c>
      <c r="AI15" s="140" t="s">
        <v>435</v>
      </c>
      <c r="AJ15" s="140" t="s">
        <v>391</v>
      </c>
      <c r="AK15" s="140"/>
    </row>
    <row r="16" spans="1:37" s="68" customFormat="1" ht="12" customHeight="1" x14ac:dyDescent="0.3">
      <c r="A16" s="125" t="s">
        <v>250</v>
      </c>
      <c r="B16" s="120">
        <v>371</v>
      </c>
      <c r="C16" s="133">
        <v>334235</v>
      </c>
      <c r="D16" s="133" t="s">
        <v>247</v>
      </c>
      <c r="E16" s="133">
        <v>3074</v>
      </c>
      <c r="F16" s="157" t="s">
        <v>400</v>
      </c>
      <c r="G16" s="125" t="s">
        <v>600</v>
      </c>
      <c r="H16" s="125"/>
      <c r="I16" s="129">
        <v>2631</v>
      </c>
      <c r="J16" s="137" t="s">
        <v>262</v>
      </c>
      <c r="K16" s="125" t="s">
        <v>208</v>
      </c>
      <c r="L16" s="125" t="s">
        <v>41</v>
      </c>
      <c r="M16" s="134" t="s">
        <v>40</v>
      </c>
      <c r="N16" s="125" t="s">
        <v>674</v>
      </c>
      <c r="O16" s="125" t="s">
        <v>600</v>
      </c>
      <c r="P16" s="125"/>
      <c r="Q16" s="133">
        <v>3074</v>
      </c>
      <c r="R16" s="125" t="s">
        <v>600</v>
      </c>
      <c r="S16" s="133">
        <v>334235</v>
      </c>
      <c r="T16" s="133" t="s">
        <v>247</v>
      </c>
      <c r="U16" s="135" t="s">
        <v>400</v>
      </c>
      <c r="V16" s="125" t="s">
        <v>600</v>
      </c>
      <c r="W16" s="136">
        <v>2631</v>
      </c>
      <c r="X16" s="125" t="s">
        <v>225</v>
      </c>
      <c r="Y16" s="134" t="s">
        <v>40</v>
      </c>
      <c r="Z16" s="135">
        <v>11</v>
      </c>
      <c r="AA16" s="137" t="s">
        <v>240</v>
      </c>
      <c r="AB16" s="133">
        <v>32229</v>
      </c>
      <c r="AC16" s="137" t="s">
        <v>226</v>
      </c>
      <c r="AD16" s="125"/>
      <c r="AE16" s="125"/>
      <c r="AF16" s="125"/>
      <c r="AG16" s="127">
        <f>2185*29.06+446*3500</f>
        <v>1624496.1</v>
      </c>
      <c r="AH16" s="127">
        <f t="shared" si="0"/>
        <v>215607.6846506072</v>
      </c>
      <c r="AI16" s="125" t="s">
        <v>436</v>
      </c>
      <c r="AJ16" s="125" t="s">
        <v>391</v>
      </c>
      <c r="AK16" s="125"/>
    </row>
    <row r="17" spans="1:37" s="68" customFormat="1" ht="13.8" customHeight="1" x14ac:dyDescent="0.3">
      <c r="A17" s="125" t="s">
        <v>46</v>
      </c>
      <c r="B17" s="120">
        <v>1448</v>
      </c>
      <c r="C17" s="133">
        <v>334235</v>
      </c>
      <c r="D17" s="133" t="s">
        <v>247</v>
      </c>
      <c r="E17" s="133">
        <v>3074</v>
      </c>
      <c r="F17" s="157" t="s">
        <v>401</v>
      </c>
      <c r="G17" s="125" t="s">
        <v>600</v>
      </c>
      <c r="H17" s="125"/>
      <c r="I17" s="129">
        <v>780</v>
      </c>
      <c r="J17" s="137" t="s">
        <v>402</v>
      </c>
      <c r="K17" s="125" t="s">
        <v>208</v>
      </c>
      <c r="L17" s="125" t="s">
        <v>41</v>
      </c>
      <c r="M17" s="134" t="s">
        <v>40</v>
      </c>
      <c r="N17" s="125"/>
      <c r="O17" s="125"/>
      <c r="P17" s="125"/>
      <c r="Q17" s="133">
        <v>3074</v>
      </c>
      <c r="R17" s="125" t="s">
        <v>600</v>
      </c>
      <c r="S17" s="133">
        <v>334236</v>
      </c>
      <c r="T17" s="133" t="s">
        <v>247</v>
      </c>
      <c r="U17" s="135" t="s">
        <v>401</v>
      </c>
      <c r="V17" s="125" t="s">
        <v>600</v>
      </c>
      <c r="W17" s="136">
        <v>780</v>
      </c>
      <c r="X17" s="125" t="s">
        <v>225</v>
      </c>
      <c r="Y17" s="134" t="s">
        <v>40</v>
      </c>
      <c r="Z17" s="135">
        <v>11</v>
      </c>
      <c r="AA17" s="137" t="s">
        <v>402</v>
      </c>
      <c r="AB17" s="133">
        <v>32229</v>
      </c>
      <c r="AC17" s="137" t="s">
        <v>43</v>
      </c>
      <c r="AD17" s="125"/>
      <c r="AE17" s="125"/>
      <c r="AF17" s="125"/>
      <c r="AG17" s="127">
        <f>I17*2.76</f>
        <v>2152.7999999999997</v>
      </c>
      <c r="AH17" s="127">
        <f t="shared" si="0"/>
        <v>285.7256619550069</v>
      </c>
      <c r="AI17" s="125" t="s">
        <v>437</v>
      </c>
      <c r="AJ17" s="125" t="s">
        <v>391</v>
      </c>
      <c r="AK17" s="125"/>
    </row>
    <row r="18" spans="1:37" s="68" customFormat="1" ht="11.4" customHeight="1" x14ac:dyDescent="0.3">
      <c r="A18" s="125" t="s">
        <v>46</v>
      </c>
      <c r="B18" s="120">
        <v>1447</v>
      </c>
      <c r="C18" s="133">
        <v>334235</v>
      </c>
      <c r="D18" s="133" t="s">
        <v>247</v>
      </c>
      <c r="E18" s="133">
        <v>3074</v>
      </c>
      <c r="F18" s="157">
        <v>386</v>
      </c>
      <c r="G18" s="125" t="s">
        <v>600</v>
      </c>
      <c r="H18" s="125"/>
      <c r="I18" s="129">
        <v>5299</v>
      </c>
      <c r="J18" s="137" t="s">
        <v>45</v>
      </c>
      <c r="K18" s="125" t="s">
        <v>208</v>
      </c>
      <c r="L18" s="125" t="s">
        <v>41</v>
      </c>
      <c r="M18" s="134" t="s">
        <v>40</v>
      </c>
      <c r="N18" s="125"/>
      <c r="O18" s="125"/>
      <c r="P18" s="125"/>
      <c r="Q18" s="133">
        <v>3074</v>
      </c>
      <c r="R18" s="125" t="s">
        <v>600</v>
      </c>
      <c r="S18" s="133">
        <v>334235</v>
      </c>
      <c r="T18" s="133" t="s">
        <v>247</v>
      </c>
      <c r="U18" s="135">
        <v>386</v>
      </c>
      <c r="V18" s="125" t="s">
        <v>600</v>
      </c>
      <c r="W18" s="136">
        <v>5299</v>
      </c>
      <c r="X18" s="125" t="s">
        <v>225</v>
      </c>
      <c r="Y18" s="134" t="s">
        <v>40</v>
      </c>
      <c r="Z18" s="135">
        <v>11</v>
      </c>
      <c r="AA18" s="137" t="s">
        <v>200</v>
      </c>
      <c r="AB18" s="133">
        <v>32229</v>
      </c>
      <c r="AC18" s="137" t="s">
        <v>43</v>
      </c>
      <c r="AD18" s="125"/>
      <c r="AE18" s="125"/>
      <c r="AF18" s="125"/>
      <c r="AG18" s="127">
        <f>I18*6.58</f>
        <v>34867.42</v>
      </c>
      <c r="AH18" s="127">
        <f t="shared" si="0"/>
        <v>4627.7019045723</v>
      </c>
      <c r="AI18" s="125" t="s">
        <v>438</v>
      </c>
      <c r="AJ18" s="125" t="s">
        <v>391</v>
      </c>
      <c r="AK18" s="125"/>
    </row>
    <row r="19" spans="1:37" s="68" customFormat="1" ht="12.6" customHeight="1" x14ac:dyDescent="0.3">
      <c r="A19" s="118" t="s">
        <v>250</v>
      </c>
      <c r="B19" s="118"/>
      <c r="C19" s="158">
        <v>334235</v>
      </c>
      <c r="D19" s="158" t="s">
        <v>247</v>
      </c>
      <c r="E19" s="158">
        <v>3992</v>
      </c>
      <c r="F19" s="159" t="s">
        <v>759</v>
      </c>
      <c r="G19" s="118" t="s">
        <v>760</v>
      </c>
      <c r="H19" s="118"/>
      <c r="I19" s="160">
        <v>404</v>
      </c>
      <c r="J19" s="161" t="s">
        <v>761</v>
      </c>
      <c r="K19" s="118" t="s">
        <v>762</v>
      </c>
      <c r="L19" s="118" t="s">
        <v>41</v>
      </c>
      <c r="M19" s="162" t="s">
        <v>40</v>
      </c>
      <c r="N19" s="118"/>
      <c r="O19" s="118"/>
      <c r="P19" s="118"/>
      <c r="Q19" s="158">
        <v>3992</v>
      </c>
      <c r="R19" s="118" t="s">
        <v>760</v>
      </c>
      <c r="S19" s="158">
        <v>334235</v>
      </c>
      <c r="T19" s="158" t="s">
        <v>247</v>
      </c>
      <c r="U19" s="159" t="s">
        <v>759</v>
      </c>
      <c r="V19" s="118" t="s">
        <v>760</v>
      </c>
      <c r="W19" s="163">
        <v>404</v>
      </c>
      <c r="X19" s="118" t="s">
        <v>225</v>
      </c>
      <c r="Y19" s="162" t="s">
        <v>40</v>
      </c>
      <c r="Z19" s="164">
        <v>11</v>
      </c>
      <c r="AA19" s="161" t="s">
        <v>763</v>
      </c>
      <c r="AB19" s="158">
        <v>32229</v>
      </c>
      <c r="AC19" s="161" t="s">
        <v>764</v>
      </c>
      <c r="AD19" s="179"/>
      <c r="AE19" s="179"/>
      <c r="AF19" s="118"/>
      <c r="AG19" s="165">
        <v>120552</v>
      </c>
      <c r="AH19" s="165">
        <v>16000</v>
      </c>
      <c r="AI19" s="166" t="s">
        <v>438</v>
      </c>
      <c r="AJ19" s="118" t="s">
        <v>391</v>
      </c>
      <c r="AK19" s="118"/>
    </row>
    <row r="20" spans="1:37" s="68" customFormat="1" ht="10.8" customHeight="1" x14ac:dyDescent="0.3">
      <c r="A20" s="120" t="s">
        <v>250</v>
      </c>
      <c r="B20" s="120">
        <v>219</v>
      </c>
      <c r="C20" s="149">
        <v>334235</v>
      </c>
      <c r="D20" s="149" t="s">
        <v>247</v>
      </c>
      <c r="E20" s="149">
        <v>955</v>
      </c>
      <c r="F20" s="123">
        <v>399</v>
      </c>
      <c r="G20" s="120" t="s">
        <v>765</v>
      </c>
      <c r="H20" s="120"/>
      <c r="I20" s="122">
        <v>1032</v>
      </c>
      <c r="J20" s="150" t="s">
        <v>263</v>
      </c>
      <c r="K20" s="120" t="s">
        <v>208</v>
      </c>
      <c r="L20" s="120" t="s">
        <v>41</v>
      </c>
      <c r="M20" s="151" t="s">
        <v>40</v>
      </c>
      <c r="N20" s="120"/>
      <c r="O20" s="120"/>
      <c r="P20" s="120"/>
      <c r="Q20" s="149">
        <v>536</v>
      </c>
      <c r="R20" s="120" t="s">
        <v>766</v>
      </c>
      <c r="S20" s="149">
        <v>334235</v>
      </c>
      <c r="T20" s="149" t="s">
        <v>247</v>
      </c>
      <c r="U20" s="123">
        <v>399</v>
      </c>
      <c r="V20" s="120" t="s">
        <v>767</v>
      </c>
      <c r="W20" s="154">
        <v>1032</v>
      </c>
      <c r="X20" s="120" t="s">
        <v>225</v>
      </c>
      <c r="Y20" s="151" t="s">
        <v>40</v>
      </c>
      <c r="Z20" s="152">
        <v>11</v>
      </c>
      <c r="AA20" s="150" t="s">
        <v>241</v>
      </c>
      <c r="AB20" s="149">
        <v>32229</v>
      </c>
      <c r="AC20" s="150" t="s">
        <v>239</v>
      </c>
      <c r="AD20" s="120" t="s">
        <v>773</v>
      </c>
      <c r="AE20" s="120" t="s">
        <v>774</v>
      </c>
      <c r="AF20" s="120"/>
      <c r="AG20" s="124">
        <f>4280*29.06+430*3000</f>
        <v>1414376.8</v>
      </c>
      <c r="AH20" s="124">
        <f t="shared" ref="AH20" si="2">AG20/7.5345</f>
        <v>187720.06105249186</v>
      </c>
      <c r="AI20" s="153" t="s">
        <v>439</v>
      </c>
      <c r="AJ20" s="120" t="s">
        <v>391</v>
      </c>
      <c r="AK20" s="120"/>
    </row>
    <row r="21" spans="1:37" s="68" customFormat="1" ht="10.8" customHeight="1" x14ac:dyDescent="0.3">
      <c r="A21" s="167" t="s">
        <v>250</v>
      </c>
      <c r="B21" s="118"/>
      <c r="C21" s="168">
        <v>334235</v>
      </c>
      <c r="D21" s="168" t="s">
        <v>247</v>
      </c>
      <c r="E21" s="168">
        <v>3830</v>
      </c>
      <c r="F21" s="132">
        <v>578</v>
      </c>
      <c r="G21" s="167" t="s">
        <v>598</v>
      </c>
      <c r="H21" s="167"/>
      <c r="I21" s="169">
        <v>5146</v>
      </c>
      <c r="J21" s="170" t="s">
        <v>599</v>
      </c>
      <c r="K21" s="167" t="s">
        <v>208</v>
      </c>
      <c r="L21" s="167" t="s">
        <v>41</v>
      </c>
      <c r="M21" s="171" t="s">
        <v>40</v>
      </c>
      <c r="N21" s="167" t="s">
        <v>603</v>
      </c>
      <c r="O21" s="167" t="s">
        <v>598</v>
      </c>
      <c r="P21" s="167"/>
      <c r="Q21" s="168">
        <v>3830</v>
      </c>
      <c r="R21" s="167" t="s">
        <v>598</v>
      </c>
      <c r="S21" s="168">
        <v>334235</v>
      </c>
      <c r="T21" s="168" t="s">
        <v>247</v>
      </c>
      <c r="U21" s="132">
        <v>578</v>
      </c>
      <c r="V21" s="167" t="s">
        <v>598</v>
      </c>
      <c r="W21" s="172">
        <v>5146</v>
      </c>
      <c r="X21" s="167" t="s">
        <v>225</v>
      </c>
      <c r="Y21" s="171" t="s">
        <v>40</v>
      </c>
      <c r="Z21" s="132">
        <v>61</v>
      </c>
      <c r="AA21" s="170" t="s">
        <v>601</v>
      </c>
      <c r="AB21" s="168">
        <v>32229</v>
      </c>
      <c r="AC21" s="170" t="s">
        <v>599</v>
      </c>
      <c r="AD21" s="167" t="s">
        <v>602</v>
      </c>
      <c r="AE21" s="167" t="s">
        <v>772</v>
      </c>
      <c r="AF21" s="167"/>
      <c r="AG21" s="173"/>
      <c r="AH21" s="173"/>
      <c r="AI21" s="166" t="s">
        <v>439</v>
      </c>
      <c r="AJ21" s="118" t="s">
        <v>391</v>
      </c>
      <c r="AK21" s="118"/>
    </row>
    <row r="22" spans="1:37" s="68" customFormat="1" ht="13.2" customHeight="1" x14ac:dyDescent="0.3">
      <c r="A22" s="125" t="s">
        <v>46</v>
      </c>
      <c r="B22" s="120">
        <v>1446</v>
      </c>
      <c r="C22" s="133">
        <v>334235</v>
      </c>
      <c r="D22" s="133" t="s">
        <v>247</v>
      </c>
      <c r="E22" s="133">
        <v>3706</v>
      </c>
      <c r="F22" s="135">
        <v>597</v>
      </c>
      <c r="G22" s="125" t="s">
        <v>664</v>
      </c>
      <c r="H22" s="125"/>
      <c r="I22" s="126">
        <v>1106</v>
      </c>
      <c r="J22" s="125" t="s">
        <v>251</v>
      </c>
      <c r="K22" s="125" t="s">
        <v>249</v>
      </c>
      <c r="L22" s="125" t="s">
        <v>41</v>
      </c>
      <c r="M22" s="134" t="s">
        <v>40</v>
      </c>
      <c r="N22" s="125" t="s">
        <v>665</v>
      </c>
      <c r="O22" s="125" t="s">
        <v>664</v>
      </c>
      <c r="P22" s="125"/>
      <c r="Q22" s="133">
        <v>3706</v>
      </c>
      <c r="R22" s="125" t="s">
        <v>664</v>
      </c>
      <c r="S22" s="133">
        <v>334235</v>
      </c>
      <c r="T22" s="133" t="s">
        <v>247</v>
      </c>
      <c r="U22" s="135">
        <v>597</v>
      </c>
      <c r="V22" s="125" t="s">
        <v>664</v>
      </c>
      <c r="W22" s="136">
        <v>1106</v>
      </c>
      <c r="X22" s="125" t="s">
        <v>225</v>
      </c>
      <c r="Y22" s="134" t="s">
        <v>40</v>
      </c>
      <c r="Z22" s="135">
        <v>12</v>
      </c>
      <c r="AA22" s="137" t="s">
        <v>242</v>
      </c>
      <c r="AB22" s="133">
        <v>32229</v>
      </c>
      <c r="AC22" s="137" t="s">
        <v>43</v>
      </c>
      <c r="AD22" s="125" t="s">
        <v>385</v>
      </c>
      <c r="AE22" s="125"/>
      <c r="AF22" s="125"/>
      <c r="AG22" s="127">
        <f>I22*2.76</f>
        <v>3052.56</v>
      </c>
      <c r="AH22" s="127">
        <f t="shared" si="0"/>
        <v>405.14433605415087</v>
      </c>
      <c r="AI22" s="125" t="s">
        <v>440</v>
      </c>
      <c r="AJ22" s="125" t="s">
        <v>391</v>
      </c>
      <c r="AK22" s="125"/>
    </row>
    <row r="23" spans="1:37" s="68" customFormat="1" ht="12" customHeight="1" x14ac:dyDescent="0.3">
      <c r="A23" s="125" t="s">
        <v>250</v>
      </c>
      <c r="B23" s="120">
        <v>1549</v>
      </c>
      <c r="C23" s="133">
        <v>334235</v>
      </c>
      <c r="D23" s="133" t="s">
        <v>247</v>
      </c>
      <c r="E23" s="133">
        <v>3648</v>
      </c>
      <c r="F23" s="135">
        <v>725</v>
      </c>
      <c r="G23" s="125" t="s">
        <v>679</v>
      </c>
      <c r="H23" s="125"/>
      <c r="I23" s="126">
        <v>2372</v>
      </c>
      <c r="J23" s="125" t="s">
        <v>265</v>
      </c>
      <c r="K23" s="125" t="s">
        <v>249</v>
      </c>
      <c r="L23" s="125" t="s">
        <v>41</v>
      </c>
      <c r="M23" s="134" t="s">
        <v>40</v>
      </c>
      <c r="N23" s="125"/>
      <c r="O23" s="125"/>
      <c r="P23" s="125"/>
      <c r="Q23" s="133">
        <v>3648</v>
      </c>
      <c r="R23" s="125" t="s">
        <v>679</v>
      </c>
      <c r="S23" s="133">
        <v>334235</v>
      </c>
      <c r="T23" s="133" t="s">
        <v>247</v>
      </c>
      <c r="U23" s="135">
        <v>725</v>
      </c>
      <c r="V23" s="125" t="s">
        <v>679</v>
      </c>
      <c r="W23" s="136">
        <v>2372</v>
      </c>
      <c r="X23" s="125" t="s">
        <v>225</v>
      </c>
      <c r="Y23" s="134" t="s">
        <v>40</v>
      </c>
      <c r="Z23" s="135">
        <v>6</v>
      </c>
      <c r="AA23" s="137" t="s">
        <v>243</v>
      </c>
      <c r="AB23" s="133">
        <v>32229</v>
      </c>
      <c r="AC23" s="137" t="s">
        <v>244</v>
      </c>
      <c r="AD23" s="125"/>
      <c r="AE23" s="125"/>
      <c r="AF23" s="125"/>
      <c r="AG23" s="127">
        <f>2300*29.06+70*1000</f>
        <v>136838</v>
      </c>
      <c r="AH23" s="127">
        <f t="shared" si="0"/>
        <v>18161.5236578406</v>
      </c>
      <c r="AI23" s="125" t="s">
        <v>441</v>
      </c>
      <c r="AJ23" s="125" t="s">
        <v>391</v>
      </c>
      <c r="AK23" s="125"/>
    </row>
    <row r="24" spans="1:37" s="68" customFormat="1" ht="13.2" customHeight="1" x14ac:dyDescent="0.3">
      <c r="A24" s="125" t="s">
        <v>250</v>
      </c>
      <c r="B24" s="120">
        <v>1445</v>
      </c>
      <c r="C24" s="133">
        <v>334235</v>
      </c>
      <c r="D24" s="133" t="s">
        <v>247</v>
      </c>
      <c r="E24" s="133">
        <v>2548</v>
      </c>
      <c r="F24" s="135">
        <v>990</v>
      </c>
      <c r="G24" s="125" t="s">
        <v>680</v>
      </c>
      <c r="H24" s="125"/>
      <c r="I24" s="126">
        <v>25871</v>
      </c>
      <c r="J24" s="125" t="s">
        <v>266</v>
      </c>
      <c r="K24" s="125" t="s">
        <v>249</v>
      </c>
      <c r="L24" s="125" t="s">
        <v>41</v>
      </c>
      <c r="M24" s="134" t="s">
        <v>40</v>
      </c>
      <c r="N24" s="125" t="s">
        <v>681</v>
      </c>
      <c r="O24" s="125" t="s">
        <v>680</v>
      </c>
      <c r="P24" s="125"/>
      <c r="Q24" s="133">
        <v>2548</v>
      </c>
      <c r="R24" s="125" t="s">
        <v>680</v>
      </c>
      <c r="S24" s="133">
        <v>334235</v>
      </c>
      <c r="T24" s="133" t="s">
        <v>247</v>
      </c>
      <c r="U24" s="135">
        <v>990</v>
      </c>
      <c r="V24" s="125" t="s">
        <v>680</v>
      </c>
      <c r="W24" s="136">
        <v>25871</v>
      </c>
      <c r="X24" s="125" t="s">
        <v>225</v>
      </c>
      <c r="Y24" s="134" t="s">
        <v>40</v>
      </c>
      <c r="Z24" s="135">
        <v>6</v>
      </c>
      <c r="AA24" s="137" t="s">
        <v>245</v>
      </c>
      <c r="AB24" s="133">
        <v>32229</v>
      </c>
      <c r="AC24" s="137" t="s">
        <v>52</v>
      </c>
      <c r="AD24" s="125"/>
      <c r="AE24" s="125"/>
      <c r="AF24" s="125"/>
      <c r="AG24" s="127">
        <f>I24*4.39</f>
        <v>113573.68999999999</v>
      </c>
      <c r="AH24" s="127">
        <f t="shared" si="0"/>
        <v>15073.819098812128</v>
      </c>
      <c r="AI24" s="125" t="s">
        <v>442</v>
      </c>
      <c r="AJ24" s="125" t="s">
        <v>391</v>
      </c>
      <c r="AK24" s="125"/>
    </row>
    <row r="25" spans="1:37" s="68" customFormat="1" ht="12.6" customHeight="1" x14ac:dyDescent="0.3">
      <c r="A25" s="125" t="s">
        <v>250</v>
      </c>
      <c r="B25" s="120">
        <v>1444</v>
      </c>
      <c r="C25" s="133">
        <v>334235</v>
      </c>
      <c r="D25" s="133" t="s">
        <v>247</v>
      </c>
      <c r="E25" s="133">
        <v>3074</v>
      </c>
      <c r="F25" s="135">
        <v>1491</v>
      </c>
      <c r="G25" s="125" t="s">
        <v>600</v>
      </c>
      <c r="H25" s="125"/>
      <c r="I25" s="129">
        <v>8870</v>
      </c>
      <c r="J25" s="137" t="s">
        <v>264</v>
      </c>
      <c r="K25" s="125" t="s">
        <v>208</v>
      </c>
      <c r="L25" s="125" t="s">
        <v>41</v>
      </c>
      <c r="M25" s="134" t="s">
        <v>40</v>
      </c>
      <c r="N25" s="125"/>
      <c r="O25" s="125"/>
      <c r="P25" s="125"/>
      <c r="Q25" s="133">
        <v>3074</v>
      </c>
      <c r="R25" s="125" t="s">
        <v>600</v>
      </c>
      <c r="S25" s="133">
        <v>334235</v>
      </c>
      <c r="T25" s="133" t="s">
        <v>247</v>
      </c>
      <c r="U25" s="135">
        <v>1491</v>
      </c>
      <c r="V25" s="125" t="s">
        <v>600</v>
      </c>
      <c r="W25" s="136">
        <v>8870</v>
      </c>
      <c r="X25" s="125" t="s">
        <v>225</v>
      </c>
      <c r="Y25" s="134" t="s">
        <v>40</v>
      </c>
      <c r="Z25" s="135">
        <v>15</v>
      </c>
      <c r="AA25" s="137" t="s">
        <v>246</v>
      </c>
      <c r="AB25" s="133">
        <v>32229</v>
      </c>
      <c r="AC25" s="137" t="s">
        <v>47</v>
      </c>
      <c r="AD25" s="125"/>
      <c r="AE25" s="125"/>
      <c r="AF25" s="125"/>
      <c r="AG25" s="127">
        <f t="shared" ref="AG25:AG29" si="3">I25*6.58</f>
        <v>58364.6</v>
      </c>
      <c r="AH25" s="127">
        <f t="shared" si="0"/>
        <v>7746.3136239962832</v>
      </c>
      <c r="AI25" s="125" t="s">
        <v>443</v>
      </c>
      <c r="AJ25" s="125" t="s">
        <v>391</v>
      </c>
      <c r="AK25" s="125"/>
    </row>
    <row r="26" spans="1:37" s="68" customFormat="1" ht="15" customHeight="1" x14ac:dyDescent="0.3">
      <c r="A26" s="125" t="s">
        <v>250</v>
      </c>
      <c r="B26" s="120">
        <v>1443</v>
      </c>
      <c r="C26" s="133">
        <v>334235</v>
      </c>
      <c r="D26" s="133" t="s">
        <v>247</v>
      </c>
      <c r="E26" s="133">
        <v>3592</v>
      </c>
      <c r="F26" s="133">
        <v>2040</v>
      </c>
      <c r="G26" s="125" t="s">
        <v>682</v>
      </c>
      <c r="H26" s="133"/>
      <c r="I26" s="126">
        <v>379</v>
      </c>
      <c r="J26" s="139" t="s">
        <v>277</v>
      </c>
      <c r="K26" s="139" t="s">
        <v>177</v>
      </c>
      <c r="L26" s="125" t="s">
        <v>41</v>
      </c>
      <c r="M26" s="134" t="s">
        <v>40</v>
      </c>
      <c r="N26" s="125"/>
      <c r="O26" s="125"/>
      <c r="P26" s="125"/>
      <c r="Q26" s="133">
        <v>3592</v>
      </c>
      <c r="R26" s="125" t="s">
        <v>682</v>
      </c>
      <c r="S26" s="133">
        <v>334235</v>
      </c>
      <c r="T26" s="133" t="s">
        <v>247</v>
      </c>
      <c r="U26" s="155">
        <v>2040</v>
      </c>
      <c r="V26" s="125" t="s">
        <v>682</v>
      </c>
      <c r="W26" s="136">
        <v>379</v>
      </c>
      <c r="X26" s="138" t="s">
        <v>276</v>
      </c>
      <c r="Y26" s="134" t="s">
        <v>40</v>
      </c>
      <c r="Z26" s="135">
        <v>6</v>
      </c>
      <c r="AA26" s="137" t="s">
        <v>271</v>
      </c>
      <c r="AB26" s="133">
        <v>32229</v>
      </c>
      <c r="AC26" s="137" t="s">
        <v>38</v>
      </c>
      <c r="AD26" s="125"/>
      <c r="AE26" s="125"/>
      <c r="AF26" s="125"/>
      <c r="AG26" s="127">
        <f>I26*2.76</f>
        <v>1046.04</v>
      </c>
      <c r="AH26" s="127">
        <f t="shared" si="0"/>
        <v>138.83336651403542</v>
      </c>
      <c r="AI26" s="125" t="s">
        <v>444</v>
      </c>
      <c r="AJ26" s="125" t="s">
        <v>391</v>
      </c>
      <c r="AK26" s="125"/>
    </row>
    <row r="27" spans="1:37" s="68" customFormat="1" ht="13.8" customHeight="1" x14ac:dyDescent="0.3">
      <c r="A27" s="125" t="s">
        <v>250</v>
      </c>
      <c r="B27" s="120">
        <v>1442</v>
      </c>
      <c r="C27" s="133">
        <v>334235</v>
      </c>
      <c r="D27" s="133" t="s">
        <v>247</v>
      </c>
      <c r="E27" s="133">
        <v>2549</v>
      </c>
      <c r="F27" s="133">
        <v>2094</v>
      </c>
      <c r="G27" s="125" t="s">
        <v>683</v>
      </c>
      <c r="H27" s="125"/>
      <c r="I27" s="126">
        <v>5746</v>
      </c>
      <c r="J27" s="125" t="s">
        <v>278</v>
      </c>
      <c r="K27" s="139" t="s">
        <v>177</v>
      </c>
      <c r="L27" s="125" t="s">
        <v>41</v>
      </c>
      <c r="M27" s="134" t="s">
        <v>40</v>
      </c>
      <c r="N27" s="125" t="s">
        <v>684</v>
      </c>
      <c r="O27" s="125" t="s">
        <v>683</v>
      </c>
      <c r="P27" s="125"/>
      <c r="Q27" s="133">
        <v>2549</v>
      </c>
      <c r="R27" s="125" t="s">
        <v>683</v>
      </c>
      <c r="S27" s="133">
        <v>334235</v>
      </c>
      <c r="T27" s="133" t="s">
        <v>247</v>
      </c>
      <c r="U27" s="155">
        <v>2094</v>
      </c>
      <c r="V27" s="125" t="s">
        <v>683</v>
      </c>
      <c r="W27" s="136">
        <v>5746</v>
      </c>
      <c r="X27" s="138" t="s">
        <v>276</v>
      </c>
      <c r="Y27" s="134" t="s">
        <v>40</v>
      </c>
      <c r="Z27" s="135">
        <v>11</v>
      </c>
      <c r="AA27" s="137" t="s">
        <v>272</v>
      </c>
      <c r="AB27" s="133">
        <v>32229</v>
      </c>
      <c r="AC27" s="137" t="s">
        <v>116</v>
      </c>
      <c r="AD27" s="125"/>
      <c r="AE27" s="125"/>
      <c r="AF27" s="125"/>
      <c r="AG27" s="127">
        <f t="shared" si="3"/>
        <v>37808.68</v>
      </c>
      <c r="AH27" s="127">
        <f t="shared" si="0"/>
        <v>5018.0741920499031</v>
      </c>
      <c r="AI27" s="125" t="s">
        <v>445</v>
      </c>
      <c r="AJ27" s="125" t="s">
        <v>391</v>
      </c>
      <c r="AK27" s="125"/>
    </row>
    <row r="28" spans="1:37" s="68" customFormat="1" ht="13.2" customHeight="1" x14ac:dyDescent="0.3">
      <c r="A28" s="125" t="s">
        <v>250</v>
      </c>
      <c r="B28" s="120">
        <v>1441</v>
      </c>
      <c r="C28" s="133">
        <v>334235</v>
      </c>
      <c r="D28" s="133" t="s">
        <v>247</v>
      </c>
      <c r="E28" s="133">
        <v>2550</v>
      </c>
      <c r="F28" s="133">
        <v>2095</v>
      </c>
      <c r="G28" s="125" t="s">
        <v>685</v>
      </c>
      <c r="H28" s="125"/>
      <c r="I28" s="126">
        <v>6458</v>
      </c>
      <c r="J28" s="125" t="s">
        <v>278</v>
      </c>
      <c r="K28" s="139" t="s">
        <v>177</v>
      </c>
      <c r="L28" s="125" t="s">
        <v>41</v>
      </c>
      <c r="M28" s="134" t="s">
        <v>40</v>
      </c>
      <c r="N28" s="125" t="s">
        <v>279</v>
      </c>
      <c r="O28" s="125" t="s">
        <v>685</v>
      </c>
      <c r="P28" s="125"/>
      <c r="Q28" s="133">
        <v>2550</v>
      </c>
      <c r="R28" s="125" t="s">
        <v>685</v>
      </c>
      <c r="S28" s="133">
        <v>334235</v>
      </c>
      <c r="T28" s="133" t="s">
        <v>247</v>
      </c>
      <c r="U28" s="155">
        <v>2095</v>
      </c>
      <c r="V28" s="125" t="s">
        <v>685</v>
      </c>
      <c r="W28" s="136">
        <v>6458</v>
      </c>
      <c r="X28" s="138" t="s">
        <v>276</v>
      </c>
      <c r="Y28" s="134" t="s">
        <v>40</v>
      </c>
      <c r="Z28" s="135">
        <v>10</v>
      </c>
      <c r="AA28" s="137" t="s">
        <v>49</v>
      </c>
      <c r="AB28" s="133">
        <v>32229</v>
      </c>
      <c r="AC28" s="137" t="s">
        <v>116</v>
      </c>
      <c r="AD28" s="125"/>
      <c r="AE28" s="125"/>
      <c r="AF28" s="125"/>
      <c r="AG28" s="127">
        <f t="shared" si="3"/>
        <v>42493.64</v>
      </c>
      <c r="AH28" s="127">
        <f t="shared" si="0"/>
        <v>5639.8752405600899</v>
      </c>
      <c r="AI28" s="125" t="s">
        <v>446</v>
      </c>
      <c r="AJ28" s="125" t="s">
        <v>391</v>
      </c>
      <c r="AK28" s="125"/>
    </row>
    <row r="29" spans="1:37" s="68" customFormat="1" ht="12" customHeight="1" x14ac:dyDescent="0.3">
      <c r="A29" s="125" t="s">
        <v>250</v>
      </c>
      <c r="B29" s="120">
        <v>1440</v>
      </c>
      <c r="C29" s="133">
        <v>334235</v>
      </c>
      <c r="D29" s="133" t="s">
        <v>247</v>
      </c>
      <c r="E29" s="133">
        <v>2647</v>
      </c>
      <c r="F29" s="135">
        <v>2096</v>
      </c>
      <c r="G29" s="125" t="s">
        <v>686</v>
      </c>
      <c r="H29" s="125"/>
      <c r="I29" s="129">
        <v>5836</v>
      </c>
      <c r="J29" s="137" t="s">
        <v>280</v>
      </c>
      <c r="K29" s="125" t="s">
        <v>177</v>
      </c>
      <c r="L29" s="125" t="s">
        <v>41</v>
      </c>
      <c r="M29" s="134" t="s">
        <v>40</v>
      </c>
      <c r="N29" s="125"/>
      <c r="O29" s="125"/>
      <c r="P29" s="125"/>
      <c r="Q29" s="133">
        <v>2647</v>
      </c>
      <c r="R29" s="125" t="s">
        <v>686</v>
      </c>
      <c r="S29" s="133">
        <v>334235</v>
      </c>
      <c r="T29" s="133" t="s">
        <v>247</v>
      </c>
      <c r="U29" s="155">
        <v>2096</v>
      </c>
      <c r="V29" s="125" t="s">
        <v>686</v>
      </c>
      <c r="W29" s="136">
        <v>5836</v>
      </c>
      <c r="X29" s="138" t="s">
        <v>276</v>
      </c>
      <c r="Y29" s="134" t="s">
        <v>40</v>
      </c>
      <c r="Z29" s="135">
        <v>15</v>
      </c>
      <c r="AA29" s="137" t="s">
        <v>49</v>
      </c>
      <c r="AB29" s="133">
        <v>32229</v>
      </c>
      <c r="AC29" s="137" t="s">
        <v>116</v>
      </c>
      <c r="AD29" s="125"/>
      <c r="AE29" s="125"/>
      <c r="AF29" s="125"/>
      <c r="AG29" s="127">
        <f t="shared" si="3"/>
        <v>38400.879999999997</v>
      </c>
      <c r="AH29" s="127">
        <f t="shared" si="0"/>
        <v>5096.6726391930451</v>
      </c>
      <c r="AI29" s="125" t="s">
        <v>447</v>
      </c>
      <c r="AJ29" s="125" t="s">
        <v>391</v>
      </c>
      <c r="AK29" s="125"/>
    </row>
    <row r="30" spans="1:37" s="68" customFormat="1" ht="13.2" customHeight="1" x14ac:dyDescent="0.3">
      <c r="A30" s="125" t="s">
        <v>250</v>
      </c>
      <c r="B30" s="120">
        <v>1439</v>
      </c>
      <c r="C30" s="133">
        <v>334235</v>
      </c>
      <c r="D30" s="133" t="s">
        <v>247</v>
      </c>
      <c r="E30" s="133">
        <v>2647</v>
      </c>
      <c r="F30" s="135">
        <v>2097</v>
      </c>
      <c r="G30" s="125" t="s">
        <v>686</v>
      </c>
      <c r="H30" s="125"/>
      <c r="I30" s="129">
        <v>3977</v>
      </c>
      <c r="J30" s="137" t="s">
        <v>281</v>
      </c>
      <c r="K30" s="125" t="s">
        <v>177</v>
      </c>
      <c r="L30" s="125" t="s">
        <v>41</v>
      </c>
      <c r="M30" s="134" t="s">
        <v>40</v>
      </c>
      <c r="N30" s="125"/>
      <c r="O30" s="125"/>
      <c r="P30" s="125"/>
      <c r="Q30" s="133">
        <v>2647</v>
      </c>
      <c r="R30" s="125" t="s">
        <v>686</v>
      </c>
      <c r="S30" s="133">
        <v>334235</v>
      </c>
      <c r="T30" s="133" t="s">
        <v>247</v>
      </c>
      <c r="U30" s="155">
        <v>2097</v>
      </c>
      <c r="V30" s="125" t="s">
        <v>686</v>
      </c>
      <c r="W30" s="136">
        <v>3977</v>
      </c>
      <c r="X30" s="138" t="s">
        <v>276</v>
      </c>
      <c r="Y30" s="134" t="s">
        <v>40</v>
      </c>
      <c r="Z30" s="135">
        <v>15</v>
      </c>
      <c r="AA30" s="137" t="s">
        <v>49</v>
      </c>
      <c r="AB30" s="133">
        <v>32229</v>
      </c>
      <c r="AC30" s="137" t="s">
        <v>116</v>
      </c>
      <c r="AD30" s="125"/>
      <c r="AE30" s="125"/>
      <c r="AF30" s="125"/>
      <c r="AG30" s="127">
        <f>I30*2.76</f>
        <v>10976.519999999999</v>
      </c>
      <c r="AH30" s="127">
        <f t="shared" si="0"/>
        <v>1456.834561019311</v>
      </c>
      <c r="AI30" s="125" t="s">
        <v>448</v>
      </c>
      <c r="AJ30" s="125" t="s">
        <v>391</v>
      </c>
      <c r="AK30" s="125"/>
    </row>
    <row r="31" spans="1:37" s="68" customFormat="1" ht="13.2" customHeight="1" x14ac:dyDescent="0.3">
      <c r="A31" s="125" t="s">
        <v>250</v>
      </c>
      <c r="B31" s="120">
        <v>1438</v>
      </c>
      <c r="C31" s="133">
        <v>334235</v>
      </c>
      <c r="D31" s="133" t="s">
        <v>247</v>
      </c>
      <c r="E31" s="133">
        <v>2647</v>
      </c>
      <c r="F31" s="135">
        <v>2098</v>
      </c>
      <c r="G31" s="125" t="s">
        <v>686</v>
      </c>
      <c r="H31" s="125"/>
      <c r="I31" s="129">
        <v>2398</v>
      </c>
      <c r="J31" s="137" t="s">
        <v>37</v>
      </c>
      <c r="K31" s="125" t="s">
        <v>177</v>
      </c>
      <c r="L31" s="125" t="s">
        <v>41</v>
      </c>
      <c r="M31" s="134" t="s">
        <v>40</v>
      </c>
      <c r="N31" s="125"/>
      <c r="O31" s="125"/>
      <c r="P31" s="125"/>
      <c r="Q31" s="133">
        <v>2647</v>
      </c>
      <c r="R31" s="125" t="s">
        <v>686</v>
      </c>
      <c r="S31" s="133">
        <v>334235</v>
      </c>
      <c r="T31" s="133" t="s">
        <v>247</v>
      </c>
      <c r="U31" s="155">
        <v>2098</v>
      </c>
      <c r="V31" s="125" t="s">
        <v>686</v>
      </c>
      <c r="W31" s="136">
        <v>2398</v>
      </c>
      <c r="X31" s="138" t="s">
        <v>276</v>
      </c>
      <c r="Y31" s="134" t="s">
        <v>40</v>
      </c>
      <c r="Z31" s="135">
        <v>11</v>
      </c>
      <c r="AA31" s="137" t="s">
        <v>49</v>
      </c>
      <c r="AB31" s="133">
        <v>32229</v>
      </c>
      <c r="AC31" s="137" t="s">
        <v>116</v>
      </c>
      <c r="AD31" s="125"/>
      <c r="AE31" s="125"/>
      <c r="AF31" s="125"/>
      <c r="AG31" s="127">
        <f>I31*2.76</f>
        <v>6618.48</v>
      </c>
      <c r="AH31" s="127">
        <f t="shared" si="0"/>
        <v>878.42325303603411</v>
      </c>
      <c r="AI31" s="125" t="s">
        <v>449</v>
      </c>
      <c r="AJ31" s="125" t="s">
        <v>391</v>
      </c>
      <c r="AK31" s="125"/>
    </row>
    <row r="32" spans="1:37" s="68" customFormat="1" ht="12.6" customHeight="1" x14ac:dyDescent="0.3">
      <c r="A32" s="125" t="s">
        <v>250</v>
      </c>
      <c r="B32" s="120">
        <v>1437</v>
      </c>
      <c r="C32" s="133">
        <v>334235</v>
      </c>
      <c r="D32" s="133" t="s">
        <v>247</v>
      </c>
      <c r="E32" s="133">
        <v>2551</v>
      </c>
      <c r="F32" s="135">
        <v>2099</v>
      </c>
      <c r="G32" s="125" t="s">
        <v>687</v>
      </c>
      <c r="H32" s="125"/>
      <c r="I32" s="129">
        <v>936</v>
      </c>
      <c r="J32" s="137" t="s">
        <v>37</v>
      </c>
      <c r="K32" s="125" t="s">
        <v>177</v>
      </c>
      <c r="L32" s="125" t="s">
        <v>41</v>
      </c>
      <c r="M32" s="134" t="s">
        <v>40</v>
      </c>
      <c r="N32" s="125" t="s">
        <v>688</v>
      </c>
      <c r="O32" s="125" t="s">
        <v>687</v>
      </c>
      <c r="P32" s="125"/>
      <c r="Q32" s="133">
        <v>2551</v>
      </c>
      <c r="R32" s="125" t="s">
        <v>687</v>
      </c>
      <c r="S32" s="133">
        <v>334235</v>
      </c>
      <c r="T32" s="133" t="s">
        <v>247</v>
      </c>
      <c r="U32" s="155">
        <v>2099</v>
      </c>
      <c r="V32" s="125" t="s">
        <v>687</v>
      </c>
      <c r="W32" s="136">
        <v>936</v>
      </c>
      <c r="X32" s="138" t="s">
        <v>276</v>
      </c>
      <c r="Y32" s="134" t="s">
        <v>40</v>
      </c>
      <c r="Z32" s="135">
        <v>11</v>
      </c>
      <c r="AA32" s="137" t="s">
        <v>190</v>
      </c>
      <c r="AB32" s="133">
        <v>32229</v>
      </c>
      <c r="AC32" s="137" t="s">
        <v>116</v>
      </c>
      <c r="AD32" s="125"/>
      <c r="AE32" s="125"/>
      <c r="AF32" s="125"/>
      <c r="AG32" s="127">
        <f>I32*2.76</f>
        <v>2583.3599999999997</v>
      </c>
      <c r="AH32" s="127">
        <f t="shared" si="0"/>
        <v>342.87079434600832</v>
      </c>
      <c r="AI32" s="125" t="s">
        <v>450</v>
      </c>
      <c r="AJ32" s="125" t="s">
        <v>391</v>
      </c>
      <c r="AK32" s="125"/>
    </row>
    <row r="33" spans="1:37" s="68" customFormat="1" ht="13.8" customHeight="1" x14ac:dyDescent="0.3">
      <c r="A33" s="125" t="s">
        <v>250</v>
      </c>
      <c r="B33" s="120">
        <v>1436</v>
      </c>
      <c r="C33" s="133">
        <v>334235</v>
      </c>
      <c r="D33" s="133" t="s">
        <v>247</v>
      </c>
      <c r="E33" s="133">
        <v>2647</v>
      </c>
      <c r="F33" s="135">
        <v>2100</v>
      </c>
      <c r="G33" s="125" t="s">
        <v>686</v>
      </c>
      <c r="H33" s="125"/>
      <c r="I33" s="129">
        <v>28340</v>
      </c>
      <c r="J33" s="137" t="s">
        <v>282</v>
      </c>
      <c r="K33" s="125" t="s">
        <v>177</v>
      </c>
      <c r="L33" s="125" t="s">
        <v>41</v>
      </c>
      <c r="M33" s="134" t="s">
        <v>40</v>
      </c>
      <c r="N33" s="125"/>
      <c r="O33" s="125"/>
      <c r="P33" s="125"/>
      <c r="Q33" s="133">
        <v>2647</v>
      </c>
      <c r="R33" s="125" t="s">
        <v>686</v>
      </c>
      <c r="S33" s="133">
        <v>334235</v>
      </c>
      <c r="T33" s="133" t="s">
        <v>247</v>
      </c>
      <c r="U33" s="155">
        <v>2100</v>
      </c>
      <c r="V33" s="125" t="s">
        <v>686</v>
      </c>
      <c r="W33" s="136">
        <v>28340</v>
      </c>
      <c r="X33" s="138" t="s">
        <v>276</v>
      </c>
      <c r="Y33" s="134" t="s">
        <v>40</v>
      </c>
      <c r="Z33" s="135">
        <v>16</v>
      </c>
      <c r="AA33" s="137" t="s">
        <v>49</v>
      </c>
      <c r="AB33" s="133">
        <v>32229</v>
      </c>
      <c r="AC33" s="137" t="s">
        <v>116</v>
      </c>
      <c r="AD33" s="125"/>
      <c r="AE33" s="125"/>
      <c r="AF33" s="125"/>
      <c r="AG33" s="127">
        <f>I33*4.39</f>
        <v>124412.59999999999</v>
      </c>
      <c r="AH33" s="127">
        <f t="shared" si="0"/>
        <v>16512.389674165504</v>
      </c>
      <c r="AI33" s="125" t="s">
        <v>451</v>
      </c>
      <c r="AJ33" s="125" t="s">
        <v>391</v>
      </c>
      <c r="AK33" s="125"/>
    </row>
    <row r="34" spans="1:37" s="68" customFormat="1" ht="12.6" customHeight="1" x14ac:dyDescent="0.3">
      <c r="A34" s="125" t="s">
        <v>250</v>
      </c>
      <c r="B34" s="120">
        <v>1435</v>
      </c>
      <c r="C34" s="133">
        <v>334235</v>
      </c>
      <c r="D34" s="133" t="s">
        <v>247</v>
      </c>
      <c r="E34" s="133">
        <v>2552</v>
      </c>
      <c r="F34" s="155">
        <v>2101</v>
      </c>
      <c r="G34" s="125" t="s">
        <v>690</v>
      </c>
      <c r="H34" s="125"/>
      <c r="I34" s="129">
        <v>12940</v>
      </c>
      <c r="J34" s="137" t="s">
        <v>304</v>
      </c>
      <c r="K34" s="125" t="s">
        <v>177</v>
      </c>
      <c r="L34" s="125" t="s">
        <v>41</v>
      </c>
      <c r="M34" s="134" t="s">
        <v>40</v>
      </c>
      <c r="N34" s="125" t="s">
        <v>689</v>
      </c>
      <c r="O34" s="125" t="s">
        <v>690</v>
      </c>
      <c r="P34" s="125"/>
      <c r="Q34" s="133">
        <v>2552</v>
      </c>
      <c r="R34" s="125" t="s">
        <v>690</v>
      </c>
      <c r="S34" s="133">
        <v>334235</v>
      </c>
      <c r="T34" s="133" t="s">
        <v>247</v>
      </c>
      <c r="U34" s="155">
        <v>2101</v>
      </c>
      <c r="V34" s="125" t="s">
        <v>690</v>
      </c>
      <c r="W34" s="136">
        <v>12940</v>
      </c>
      <c r="X34" s="138" t="s">
        <v>276</v>
      </c>
      <c r="Y34" s="134" t="s">
        <v>40</v>
      </c>
      <c r="Z34" s="135">
        <v>11</v>
      </c>
      <c r="AA34" s="137" t="s">
        <v>273</v>
      </c>
      <c r="AB34" s="133">
        <v>32229</v>
      </c>
      <c r="AC34" s="137" t="s">
        <v>116</v>
      </c>
      <c r="AD34" s="125"/>
      <c r="AE34" s="125"/>
      <c r="AF34" s="125"/>
      <c r="AG34" s="127">
        <f>I34*6.58</f>
        <v>85145.2</v>
      </c>
      <c r="AH34" s="127">
        <f t="shared" si="0"/>
        <v>11300.710067025017</v>
      </c>
      <c r="AI34" s="125" t="s">
        <v>452</v>
      </c>
      <c r="AJ34" s="125" t="s">
        <v>391</v>
      </c>
      <c r="AK34" s="125"/>
    </row>
    <row r="35" spans="1:37" s="68" customFormat="1" ht="12" customHeight="1" x14ac:dyDescent="0.3">
      <c r="A35" s="125" t="s">
        <v>250</v>
      </c>
      <c r="B35" s="120">
        <v>1434</v>
      </c>
      <c r="C35" s="133">
        <v>334235</v>
      </c>
      <c r="D35" s="133" t="s">
        <v>247</v>
      </c>
      <c r="E35" s="133">
        <v>2553</v>
      </c>
      <c r="F35" s="155">
        <v>2102</v>
      </c>
      <c r="G35" s="125" t="s">
        <v>691</v>
      </c>
      <c r="H35" s="125"/>
      <c r="I35" s="129">
        <v>3147</v>
      </c>
      <c r="J35" s="137" t="s">
        <v>305</v>
      </c>
      <c r="K35" s="125" t="s">
        <v>177</v>
      </c>
      <c r="L35" s="125" t="s">
        <v>41</v>
      </c>
      <c r="M35" s="134" t="s">
        <v>40</v>
      </c>
      <c r="N35" s="125" t="s">
        <v>691</v>
      </c>
      <c r="O35" s="125" t="s">
        <v>405</v>
      </c>
      <c r="P35" s="125"/>
      <c r="Q35" s="133">
        <v>2553</v>
      </c>
      <c r="R35" s="125" t="s">
        <v>691</v>
      </c>
      <c r="S35" s="133">
        <v>334235</v>
      </c>
      <c r="T35" s="133" t="s">
        <v>247</v>
      </c>
      <c r="U35" s="155">
        <v>2102</v>
      </c>
      <c r="V35" s="125" t="s">
        <v>691</v>
      </c>
      <c r="W35" s="136">
        <v>3147</v>
      </c>
      <c r="X35" s="138" t="s">
        <v>276</v>
      </c>
      <c r="Y35" s="134" t="s">
        <v>40</v>
      </c>
      <c r="Z35" s="135">
        <v>11</v>
      </c>
      <c r="AA35" s="137" t="s">
        <v>274</v>
      </c>
      <c r="AB35" s="133">
        <v>32229</v>
      </c>
      <c r="AC35" s="137" t="s">
        <v>116</v>
      </c>
      <c r="AD35" s="125"/>
      <c r="AE35" s="125"/>
      <c r="AF35" s="125"/>
      <c r="AG35" s="127">
        <f t="shared" ref="AG35:AG36" si="4">I35*2.76</f>
        <v>8685.7199999999993</v>
      </c>
      <c r="AH35" s="127">
        <f t="shared" si="0"/>
        <v>1152.7931515030857</v>
      </c>
      <c r="AI35" s="125" t="s">
        <v>453</v>
      </c>
      <c r="AJ35" s="125" t="s">
        <v>391</v>
      </c>
      <c r="AK35" s="125"/>
    </row>
    <row r="36" spans="1:37" s="68" customFormat="1" ht="12" customHeight="1" x14ac:dyDescent="0.3">
      <c r="A36" s="125" t="s">
        <v>250</v>
      </c>
      <c r="B36" s="120">
        <v>1433</v>
      </c>
      <c r="C36" s="133">
        <v>334235</v>
      </c>
      <c r="D36" s="133" t="s">
        <v>247</v>
      </c>
      <c r="E36" s="133">
        <v>2554</v>
      </c>
      <c r="F36" s="155">
        <v>2103</v>
      </c>
      <c r="G36" s="125" t="s">
        <v>692</v>
      </c>
      <c r="H36" s="125"/>
      <c r="I36" s="129">
        <v>4596</v>
      </c>
      <c r="J36" s="137" t="s">
        <v>306</v>
      </c>
      <c r="K36" s="125" t="s">
        <v>177</v>
      </c>
      <c r="L36" s="125" t="s">
        <v>41</v>
      </c>
      <c r="M36" s="134" t="s">
        <v>40</v>
      </c>
      <c r="N36" s="125" t="s">
        <v>693</v>
      </c>
      <c r="O36" s="125" t="s">
        <v>692</v>
      </c>
      <c r="P36" s="125"/>
      <c r="Q36" s="133">
        <v>2554</v>
      </c>
      <c r="R36" s="125" t="s">
        <v>692</v>
      </c>
      <c r="S36" s="133">
        <v>334235</v>
      </c>
      <c r="T36" s="133" t="s">
        <v>247</v>
      </c>
      <c r="U36" s="155">
        <v>2103</v>
      </c>
      <c r="V36" s="125" t="s">
        <v>692</v>
      </c>
      <c r="W36" s="136">
        <v>4596</v>
      </c>
      <c r="X36" s="138" t="s">
        <v>276</v>
      </c>
      <c r="Y36" s="134" t="s">
        <v>40</v>
      </c>
      <c r="Z36" s="135">
        <v>11</v>
      </c>
      <c r="AA36" s="137" t="s">
        <v>274</v>
      </c>
      <c r="AB36" s="133">
        <v>32229</v>
      </c>
      <c r="AC36" s="137" t="s">
        <v>116</v>
      </c>
      <c r="AD36" s="125"/>
      <c r="AE36" s="125"/>
      <c r="AF36" s="125"/>
      <c r="AG36" s="127">
        <f t="shared" si="4"/>
        <v>12684.96</v>
      </c>
      <c r="AH36" s="127">
        <f t="shared" si="0"/>
        <v>1683.5835158271948</v>
      </c>
      <c r="AI36" s="125" t="s">
        <v>454</v>
      </c>
      <c r="AJ36" s="125" t="s">
        <v>391</v>
      </c>
      <c r="AK36" s="125"/>
    </row>
    <row r="37" spans="1:37" s="68" customFormat="1" ht="12.6" customHeight="1" x14ac:dyDescent="0.3">
      <c r="A37" s="125" t="s">
        <v>250</v>
      </c>
      <c r="B37" s="120">
        <v>1432</v>
      </c>
      <c r="C37" s="133">
        <v>334235</v>
      </c>
      <c r="D37" s="133" t="s">
        <v>247</v>
      </c>
      <c r="E37" s="133">
        <v>2555</v>
      </c>
      <c r="F37" s="155">
        <v>2104</v>
      </c>
      <c r="G37" s="125" t="s">
        <v>694</v>
      </c>
      <c r="H37" s="125"/>
      <c r="I37" s="129">
        <v>8035</v>
      </c>
      <c r="J37" s="137" t="s">
        <v>307</v>
      </c>
      <c r="K37" s="125" t="s">
        <v>177</v>
      </c>
      <c r="L37" s="125" t="s">
        <v>41</v>
      </c>
      <c r="M37" s="134" t="s">
        <v>40</v>
      </c>
      <c r="N37" s="125" t="s">
        <v>695</v>
      </c>
      <c r="O37" s="125" t="s">
        <v>694</v>
      </c>
      <c r="P37" s="125"/>
      <c r="Q37" s="133">
        <v>2555</v>
      </c>
      <c r="R37" s="125" t="s">
        <v>694</v>
      </c>
      <c r="S37" s="133">
        <v>334235</v>
      </c>
      <c r="T37" s="133" t="s">
        <v>247</v>
      </c>
      <c r="U37" s="155">
        <v>2104</v>
      </c>
      <c r="V37" s="125" t="s">
        <v>694</v>
      </c>
      <c r="W37" s="136">
        <v>8035</v>
      </c>
      <c r="X37" s="138" t="s">
        <v>276</v>
      </c>
      <c r="Y37" s="134" t="s">
        <v>40</v>
      </c>
      <c r="Z37" s="135">
        <v>61</v>
      </c>
      <c r="AA37" s="137" t="s">
        <v>274</v>
      </c>
      <c r="AB37" s="133">
        <v>32229</v>
      </c>
      <c r="AC37" s="137" t="s">
        <v>116</v>
      </c>
      <c r="AD37" s="125"/>
      <c r="AE37" s="125"/>
      <c r="AF37" s="125"/>
      <c r="AG37" s="127">
        <f>I37*6.58</f>
        <v>52870.3</v>
      </c>
      <c r="AH37" s="127">
        <f t="shared" si="0"/>
        <v>7017.0946977238036</v>
      </c>
      <c r="AI37" s="125" t="s">
        <v>455</v>
      </c>
      <c r="AJ37" s="125" t="s">
        <v>391</v>
      </c>
      <c r="AK37" s="125"/>
    </row>
    <row r="38" spans="1:37" s="68" customFormat="1" ht="15" customHeight="1" x14ac:dyDescent="0.3">
      <c r="A38" s="125" t="s">
        <v>250</v>
      </c>
      <c r="B38" s="120">
        <v>1431</v>
      </c>
      <c r="C38" s="133">
        <v>334235</v>
      </c>
      <c r="D38" s="133" t="s">
        <v>247</v>
      </c>
      <c r="E38" s="133">
        <v>2641</v>
      </c>
      <c r="F38" s="155">
        <v>2105</v>
      </c>
      <c r="G38" s="125" t="s">
        <v>696</v>
      </c>
      <c r="H38" s="125"/>
      <c r="I38" s="129">
        <v>1916</v>
      </c>
      <c r="J38" s="137" t="s">
        <v>307</v>
      </c>
      <c r="K38" s="125" t="s">
        <v>177</v>
      </c>
      <c r="L38" s="125" t="s">
        <v>41</v>
      </c>
      <c r="M38" s="134" t="s">
        <v>40</v>
      </c>
      <c r="N38" s="125" t="s">
        <v>697</v>
      </c>
      <c r="O38" s="125" t="s">
        <v>696</v>
      </c>
      <c r="P38" s="125"/>
      <c r="Q38" s="133">
        <v>2641</v>
      </c>
      <c r="R38" s="125" t="s">
        <v>696</v>
      </c>
      <c r="S38" s="133">
        <v>334235</v>
      </c>
      <c r="T38" s="133" t="s">
        <v>247</v>
      </c>
      <c r="U38" s="155">
        <v>2105</v>
      </c>
      <c r="V38" s="125" t="s">
        <v>696</v>
      </c>
      <c r="W38" s="136">
        <v>1916</v>
      </c>
      <c r="X38" s="138" t="s">
        <v>276</v>
      </c>
      <c r="Y38" s="134" t="s">
        <v>40</v>
      </c>
      <c r="Z38" s="135">
        <v>61</v>
      </c>
      <c r="AA38" s="137" t="s">
        <v>274</v>
      </c>
      <c r="AB38" s="133">
        <v>32229</v>
      </c>
      <c r="AC38" s="137" t="s">
        <v>116</v>
      </c>
      <c r="AD38" s="125"/>
      <c r="AE38" s="125"/>
      <c r="AF38" s="125"/>
      <c r="AG38" s="127">
        <f t="shared" ref="AG38:AG42" si="5">I38*2.76</f>
        <v>5288.16</v>
      </c>
      <c r="AH38" s="127">
        <f t="shared" si="0"/>
        <v>701.85944654588889</v>
      </c>
      <c r="AI38" s="125" t="s">
        <v>456</v>
      </c>
      <c r="AJ38" s="125" t="s">
        <v>391</v>
      </c>
      <c r="AK38" s="125"/>
    </row>
    <row r="39" spans="1:37" s="68" customFormat="1" ht="13.8" customHeight="1" x14ac:dyDescent="0.3">
      <c r="A39" s="125" t="s">
        <v>250</v>
      </c>
      <c r="B39" s="120">
        <v>1430</v>
      </c>
      <c r="C39" s="133">
        <v>334235</v>
      </c>
      <c r="D39" s="133" t="s">
        <v>247</v>
      </c>
      <c r="E39" s="133">
        <v>2556</v>
      </c>
      <c r="F39" s="135">
        <v>2106</v>
      </c>
      <c r="G39" s="125" t="s">
        <v>698</v>
      </c>
      <c r="H39" s="125"/>
      <c r="I39" s="129">
        <v>1374</v>
      </c>
      <c r="J39" s="137" t="s">
        <v>308</v>
      </c>
      <c r="K39" s="125" t="s">
        <v>177</v>
      </c>
      <c r="L39" s="125" t="s">
        <v>41</v>
      </c>
      <c r="M39" s="134" t="s">
        <v>40</v>
      </c>
      <c r="N39" s="125" t="s">
        <v>699</v>
      </c>
      <c r="O39" s="125" t="s">
        <v>698</v>
      </c>
      <c r="P39" s="125"/>
      <c r="Q39" s="133">
        <v>2556</v>
      </c>
      <c r="R39" s="125" t="s">
        <v>698</v>
      </c>
      <c r="S39" s="133">
        <v>334235</v>
      </c>
      <c r="T39" s="133" t="s">
        <v>247</v>
      </c>
      <c r="U39" s="155">
        <v>2106</v>
      </c>
      <c r="V39" s="125" t="s">
        <v>698</v>
      </c>
      <c r="W39" s="136">
        <v>1374</v>
      </c>
      <c r="X39" s="138" t="s">
        <v>276</v>
      </c>
      <c r="Y39" s="134" t="s">
        <v>40</v>
      </c>
      <c r="Z39" s="135">
        <v>61</v>
      </c>
      <c r="AA39" s="137" t="s">
        <v>274</v>
      </c>
      <c r="AB39" s="133">
        <v>32229</v>
      </c>
      <c r="AC39" s="137" t="s">
        <v>116</v>
      </c>
      <c r="AD39" s="125"/>
      <c r="AE39" s="125"/>
      <c r="AF39" s="125"/>
      <c r="AG39" s="127">
        <f t="shared" si="5"/>
        <v>3792.24</v>
      </c>
      <c r="AH39" s="127">
        <f t="shared" si="0"/>
        <v>503.31674298228143</v>
      </c>
      <c r="AI39" s="125" t="s">
        <v>457</v>
      </c>
      <c r="AJ39" s="125" t="s">
        <v>391</v>
      </c>
      <c r="AK39" s="125"/>
    </row>
    <row r="40" spans="1:37" s="68" customFormat="1" ht="15" customHeight="1" x14ac:dyDescent="0.3">
      <c r="A40" s="125" t="s">
        <v>250</v>
      </c>
      <c r="B40" s="120">
        <v>1429</v>
      </c>
      <c r="C40" s="133">
        <v>334235</v>
      </c>
      <c r="D40" s="133" t="s">
        <v>247</v>
      </c>
      <c r="E40" s="133">
        <v>2647</v>
      </c>
      <c r="F40" s="135">
        <v>2107</v>
      </c>
      <c r="G40" s="125" t="s">
        <v>686</v>
      </c>
      <c r="H40" s="125"/>
      <c r="I40" s="129">
        <v>1767</v>
      </c>
      <c r="J40" s="137" t="s">
        <v>37</v>
      </c>
      <c r="K40" s="125" t="s">
        <v>177</v>
      </c>
      <c r="L40" s="125" t="s">
        <v>41</v>
      </c>
      <c r="M40" s="134" t="s">
        <v>40</v>
      </c>
      <c r="N40" s="125"/>
      <c r="O40" s="125"/>
      <c r="P40" s="125"/>
      <c r="Q40" s="133">
        <v>2647</v>
      </c>
      <c r="R40" s="125" t="s">
        <v>686</v>
      </c>
      <c r="S40" s="133">
        <v>334235</v>
      </c>
      <c r="T40" s="133" t="s">
        <v>247</v>
      </c>
      <c r="U40" s="155">
        <v>2107</v>
      </c>
      <c r="V40" s="125" t="s">
        <v>686</v>
      </c>
      <c r="W40" s="136">
        <v>1767</v>
      </c>
      <c r="X40" s="138" t="s">
        <v>276</v>
      </c>
      <c r="Y40" s="134" t="s">
        <v>40</v>
      </c>
      <c r="Z40" s="135">
        <v>61</v>
      </c>
      <c r="AA40" s="137" t="s">
        <v>274</v>
      </c>
      <c r="AB40" s="133">
        <v>32229</v>
      </c>
      <c r="AC40" s="137" t="s">
        <v>116</v>
      </c>
      <c r="AD40" s="125"/>
      <c r="AE40" s="125"/>
      <c r="AF40" s="125"/>
      <c r="AG40" s="127">
        <f t="shared" si="5"/>
        <v>4876.92</v>
      </c>
      <c r="AH40" s="127">
        <f t="shared" si="0"/>
        <v>647.27851881345805</v>
      </c>
      <c r="AI40" s="125" t="s">
        <v>458</v>
      </c>
      <c r="AJ40" s="125" t="s">
        <v>391</v>
      </c>
      <c r="AK40" s="125"/>
    </row>
    <row r="41" spans="1:37" s="68" customFormat="1" ht="12.6" customHeight="1" x14ac:dyDescent="0.3">
      <c r="A41" s="125" t="s">
        <v>250</v>
      </c>
      <c r="B41" s="120">
        <v>1428</v>
      </c>
      <c r="C41" s="133">
        <v>334235</v>
      </c>
      <c r="D41" s="133" t="s">
        <v>247</v>
      </c>
      <c r="E41" s="133">
        <v>2642</v>
      </c>
      <c r="F41" s="135">
        <v>2108</v>
      </c>
      <c r="G41" s="125" t="s">
        <v>700</v>
      </c>
      <c r="H41" s="125"/>
      <c r="I41" s="129">
        <v>3227</v>
      </c>
      <c r="J41" s="137" t="s">
        <v>303</v>
      </c>
      <c r="K41" s="125" t="s">
        <v>177</v>
      </c>
      <c r="L41" s="125" t="s">
        <v>41</v>
      </c>
      <c r="M41" s="134" t="s">
        <v>40</v>
      </c>
      <c r="N41" s="125" t="s">
        <v>701</v>
      </c>
      <c r="O41" s="125" t="s">
        <v>700</v>
      </c>
      <c r="P41" s="125"/>
      <c r="Q41" s="133">
        <v>2642</v>
      </c>
      <c r="R41" s="125" t="s">
        <v>700</v>
      </c>
      <c r="S41" s="133">
        <v>334235</v>
      </c>
      <c r="T41" s="133" t="s">
        <v>247</v>
      </c>
      <c r="U41" s="155">
        <v>2108</v>
      </c>
      <c r="V41" s="125" t="s">
        <v>700</v>
      </c>
      <c r="W41" s="136">
        <v>3227</v>
      </c>
      <c r="X41" s="138" t="s">
        <v>276</v>
      </c>
      <c r="Y41" s="134" t="s">
        <v>40</v>
      </c>
      <c r="Z41" s="135">
        <v>61</v>
      </c>
      <c r="AA41" s="137" t="s">
        <v>232</v>
      </c>
      <c r="AB41" s="133">
        <v>32229</v>
      </c>
      <c r="AC41" s="137" t="s">
        <v>116</v>
      </c>
      <c r="AD41" s="125"/>
      <c r="AE41" s="125"/>
      <c r="AF41" s="125"/>
      <c r="AG41" s="127">
        <f t="shared" si="5"/>
        <v>8906.5199999999986</v>
      </c>
      <c r="AH41" s="127">
        <f t="shared" si="0"/>
        <v>1182.0983476010349</v>
      </c>
      <c r="AI41" s="125" t="s">
        <v>459</v>
      </c>
      <c r="AJ41" s="125" t="s">
        <v>391</v>
      </c>
      <c r="AK41" s="125"/>
    </row>
    <row r="42" spans="1:37" s="68" customFormat="1" ht="12.6" customHeight="1" x14ac:dyDescent="0.3">
      <c r="A42" s="125" t="s">
        <v>250</v>
      </c>
      <c r="B42" s="120">
        <v>1427</v>
      </c>
      <c r="C42" s="133">
        <v>334235</v>
      </c>
      <c r="D42" s="133" t="s">
        <v>247</v>
      </c>
      <c r="E42" s="133">
        <v>2647</v>
      </c>
      <c r="F42" s="135">
        <v>2109</v>
      </c>
      <c r="G42" s="125" t="s">
        <v>686</v>
      </c>
      <c r="H42" s="125"/>
      <c r="I42" s="129">
        <v>747</v>
      </c>
      <c r="J42" s="137" t="s">
        <v>37</v>
      </c>
      <c r="K42" s="125" t="s">
        <v>177</v>
      </c>
      <c r="L42" s="125" t="s">
        <v>41</v>
      </c>
      <c r="M42" s="134" t="s">
        <v>40</v>
      </c>
      <c r="N42" s="125"/>
      <c r="O42" s="125"/>
      <c r="P42" s="125"/>
      <c r="Q42" s="133">
        <v>2647</v>
      </c>
      <c r="R42" s="125" t="s">
        <v>686</v>
      </c>
      <c r="S42" s="133">
        <v>334235</v>
      </c>
      <c r="T42" s="133" t="s">
        <v>247</v>
      </c>
      <c r="U42" s="155">
        <v>2109</v>
      </c>
      <c r="V42" s="125" t="s">
        <v>686</v>
      </c>
      <c r="W42" s="136">
        <v>747</v>
      </c>
      <c r="X42" s="138" t="s">
        <v>276</v>
      </c>
      <c r="Y42" s="134" t="s">
        <v>40</v>
      </c>
      <c r="Z42" s="135">
        <v>11</v>
      </c>
      <c r="AA42" s="137" t="s">
        <v>275</v>
      </c>
      <c r="AB42" s="133">
        <v>32229</v>
      </c>
      <c r="AC42" s="137" t="s">
        <v>116</v>
      </c>
      <c r="AD42" s="125"/>
      <c r="AE42" s="125"/>
      <c r="AF42" s="125"/>
      <c r="AG42" s="127">
        <f t="shared" si="5"/>
        <v>2061.7199999999998</v>
      </c>
      <c r="AH42" s="127">
        <f t="shared" si="0"/>
        <v>273.63726856460278</v>
      </c>
      <c r="AI42" s="125" t="s">
        <v>460</v>
      </c>
      <c r="AJ42" s="125" t="s">
        <v>391</v>
      </c>
      <c r="AK42" s="125"/>
    </row>
    <row r="43" spans="1:37" s="68" customFormat="1" ht="13.2" customHeight="1" x14ac:dyDescent="0.3">
      <c r="A43" s="125" t="s">
        <v>250</v>
      </c>
      <c r="B43" s="120">
        <v>1426</v>
      </c>
      <c r="C43" s="133">
        <v>334235</v>
      </c>
      <c r="D43" s="133" t="s">
        <v>247</v>
      </c>
      <c r="E43" s="133">
        <v>2557</v>
      </c>
      <c r="F43" s="135">
        <v>2110</v>
      </c>
      <c r="G43" s="125" t="s">
        <v>702</v>
      </c>
      <c r="H43" s="125"/>
      <c r="I43" s="129">
        <v>7231</v>
      </c>
      <c r="J43" s="137" t="s">
        <v>303</v>
      </c>
      <c r="K43" s="125" t="s">
        <v>177</v>
      </c>
      <c r="L43" s="125" t="s">
        <v>41</v>
      </c>
      <c r="M43" s="134" t="s">
        <v>40</v>
      </c>
      <c r="N43" s="125" t="s">
        <v>703</v>
      </c>
      <c r="O43" s="125" t="s">
        <v>702</v>
      </c>
      <c r="P43" s="125"/>
      <c r="Q43" s="133">
        <v>2557</v>
      </c>
      <c r="R43" s="125" t="s">
        <v>702</v>
      </c>
      <c r="S43" s="133">
        <v>334235</v>
      </c>
      <c r="T43" s="133" t="s">
        <v>247</v>
      </c>
      <c r="U43" s="155">
        <v>2110</v>
      </c>
      <c r="V43" s="125" t="s">
        <v>702</v>
      </c>
      <c r="W43" s="136">
        <v>7231</v>
      </c>
      <c r="X43" s="138" t="s">
        <v>276</v>
      </c>
      <c r="Y43" s="134" t="s">
        <v>40</v>
      </c>
      <c r="Z43" s="135">
        <v>56</v>
      </c>
      <c r="AA43" s="137" t="s">
        <v>275</v>
      </c>
      <c r="AB43" s="133">
        <v>32229</v>
      </c>
      <c r="AC43" s="137" t="s">
        <v>116</v>
      </c>
      <c r="AD43" s="125"/>
      <c r="AE43" s="125"/>
      <c r="AF43" s="125"/>
      <c r="AG43" s="127">
        <f>I43*6.58</f>
        <v>47579.98</v>
      </c>
      <c r="AH43" s="127">
        <f t="shared" si="0"/>
        <v>6314.9485699117395</v>
      </c>
      <c r="AI43" s="125" t="s">
        <v>461</v>
      </c>
      <c r="AJ43" s="125" t="s">
        <v>391</v>
      </c>
      <c r="AK43" s="125"/>
    </row>
    <row r="44" spans="1:37" s="68" customFormat="1" ht="12.6" customHeight="1" x14ac:dyDescent="0.3">
      <c r="A44" s="125" t="s">
        <v>250</v>
      </c>
      <c r="B44" s="120">
        <v>1425</v>
      </c>
      <c r="C44" s="133">
        <v>334235</v>
      </c>
      <c r="D44" s="133" t="s">
        <v>247</v>
      </c>
      <c r="E44" s="133">
        <v>2647</v>
      </c>
      <c r="F44" s="135">
        <v>2111</v>
      </c>
      <c r="G44" s="125" t="s">
        <v>686</v>
      </c>
      <c r="H44" s="125"/>
      <c r="I44" s="129">
        <v>426</v>
      </c>
      <c r="J44" s="137" t="s">
        <v>283</v>
      </c>
      <c r="K44" s="125" t="s">
        <v>177</v>
      </c>
      <c r="L44" s="125" t="s">
        <v>41</v>
      </c>
      <c r="M44" s="134" t="s">
        <v>40</v>
      </c>
      <c r="N44" s="125"/>
      <c r="O44" s="125"/>
      <c r="P44" s="125"/>
      <c r="Q44" s="133">
        <v>2647</v>
      </c>
      <c r="R44" s="125" t="s">
        <v>686</v>
      </c>
      <c r="S44" s="133">
        <v>334235</v>
      </c>
      <c r="T44" s="133" t="s">
        <v>247</v>
      </c>
      <c r="U44" s="155">
        <v>2111</v>
      </c>
      <c r="V44" s="125" t="s">
        <v>686</v>
      </c>
      <c r="W44" s="136">
        <v>426</v>
      </c>
      <c r="X44" s="138" t="s">
        <v>276</v>
      </c>
      <c r="Y44" s="134" t="s">
        <v>40</v>
      </c>
      <c r="Z44" s="135">
        <v>11</v>
      </c>
      <c r="AA44" s="137" t="s">
        <v>275</v>
      </c>
      <c r="AB44" s="133">
        <v>32229</v>
      </c>
      <c r="AC44" s="137" t="s">
        <v>116</v>
      </c>
      <c r="AD44" s="125"/>
      <c r="AE44" s="125"/>
      <c r="AF44" s="125"/>
      <c r="AG44" s="127">
        <f>I44*2.76</f>
        <v>1175.76</v>
      </c>
      <c r="AH44" s="127">
        <f t="shared" si="0"/>
        <v>156.05016922158072</v>
      </c>
      <c r="AI44" s="125" t="s">
        <v>462</v>
      </c>
      <c r="AJ44" s="125" t="s">
        <v>391</v>
      </c>
      <c r="AK44" s="125"/>
    </row>
    <row r="45" spans="1:37" s="68" customFormat="1" ht="12" customHeight="1" x14ac:dyDescent="0.3">
      <c r="A45" s="125" t="s">
        <v>250</v>
      </c>
      <c r="B45" s="120">
        <v>1424</v>
      </c>
      <c r="C45" s="133">
        <v>334235</v>
      </c>
      <c r="D45" s="133" t="s">
        <v>247</v>
      </c>
      <c r="E45" s="133">
        <v>2258</v>
      </c>
      <c r="F45" s="135">
        <v>2112</v>
      </c>
      <c r="G45" s="125" t="s">
        <v>704</v>
      </c>
      <c r="H45" s="125"/>
      <c r="I45" s="129">
        <v>451</v>
      </c>
      <c r="J45" s="137" t="s">
        <v>301</v>
      </c>
      <c r="K45" s="125" t="s">
        <v>177</v>
      </c>
      <c r="L45" s="125" t="s">
        <v>41</v>
      </c>
      <c r="M45" s="134" t="s">
        <v>40</v>
      </c>
      <c r="N45" s="125" t="s">
        <v>705</v>
      </c>
      <c r="O45" s="125" t="s">
        <v>704</v>
      </c>
      <c r="P45" s="125"/>
      <c r="Q45" s="133">
        <v>2258</v>
      </c>
      <c r="R45" s="125" t="s">
        <v>704</v>
      </c>
      <c r="S45" s="133">
        <v>334235</v>
      </c>
      <c r="T45" s="133" t="s">
        <v>247</v>
      </c>
      <c r="U45" s="155">
        <v>2112</v>
      </c>
      <c r="V45" s="125" t="s">
        <v>704</v>
      </c>
      <c r="W45" s="136">
        <v>451</v>
      </c>
      <c r="X45" s="138" t="s">
        <v>276</v>
      </c>
      <c r="Y45" s="134" t="s">
        <v>40</v>
      </c>
      <c r="Z45" s="135">
        <v>61</v>
      </c>
      <c r="AA45" s="137" t="s">
        <v>232</v>
      </c>
      <c r="AB45" s="133">
        <v>32229</v>
      </c>
      <c r="AC45" s="137" t="s">
        <v>116</v>
      </c>
      <c r="AD45" s="125"/>
      <c r="AE45" s="125"/>
      <c r="AF45" s="125"/>
      <c r="AG45" s="127">
        <f>I45*2.76</f>
        <v>1244.76</v>
      </c>
      <c r="AH45" s="127">
        <f t="shared" si="0"/>
        <v>165.20804300218992</v>
      </c>
      <c r="AI45" s="125" t="s">
        <v>463</v>
      </c>
      <c r="AJ45" s="125" t="s">
        <v>391</v>
      </c>
      <c r="AK45" s="125"/>
    </row>
    <row r="46" spans="1:37" s="68" customFormat="1" ht="12" customHeight="1" x14ac:dyDescent="0.3">
      <c r="A46" s="125" t="s">
        <v>250</v>
      </c>
      <c r="B46" s="120">
        <v>1423</v>
      </c>
      <c r="C46" s="133">
        <v>334235</v>
      </c>
      <c r="D46" s="133" t="s">
        <v>247</v>
      </c>
      <c r="E46" s="133">
        <v>2559</v>
      </c>
      <c r="F46" s="135">
        <v>2113</v>
      </c>
      <c r="G46" s="125" t="s">
        <v>707</v>
      </c>
      <c r="H46" s="125"/>
      <c r="I46" s="129">
        <v>15951</v>
      </c>
      <c r="J46" s="137" t="s">
        <v>302</v>
      </c>
      <c r="K46" s="125" t="s">
        <v>177</v>
      </c>
      <c r="L46" s="125" t="s">
        <v>41</v>
      </c>
      <c r="M46" s="134" t="s">
        <v>40</v>
      </c>
      <c r="N46" s="125" t="s">
        <v>706</v>
      </c>
      <c r="O46" s="125" t="s">
        <v>707</v>
      </c>
      <c r="P46" s="125"/>
      <c r="Q46" s="133">
        <v>2559</v>
      </c>
      <c r="R46" s="125" t="s">
        <v>707</v>
      </c>
      <c r="S46" s="133">
        <v>334235</v>
      </c>
      <c r="T46" s="133" t="s">
        <v>247</v>
      </c>
      <c r="U46" s="155">
        <v>2113</v>
      </c>
      <c r="V46" s="125" t="s">
        <v>707</v>
      </c>
      <c r="W46" s="136">
        <v>15951</v>
      </c>
      <c r="X46" s="138" t="s">
        <v>276</v>
      </c>
      <c r="Y46" s="134" t="s">
        <v>40</v>
      </c>
      <c r="Z46" s="135">
        <v>56</v>
      </c>
      <c r="AA46" s="137" t="s">
        <v>275</v>
      </c>
      <c r="AB46" s="133">
        <v>32229</v>
      </c>
      <c r="AC46" s="137" t="s">
        <v>116</v>
      </c>
      <c r="AD46" s="125"/>
      <c r="AE46" s="125"/>
      <c r="AF46" s="125"/>
      <c r="AG46" s="127">
        <f>I46*4.39</f>
        <v>70024.89</v>
      </c>
      <c r="AH46" s="127">
        <f t="shared" si="0"/>
        <v>9293.9000597252634</v>
      </c>
      <c r="AI46" s="125" t="s">
        <v>464</v>
      </c>
      <c r="AJ46" s="125" t="s">
        <v>391</v>
      </c>
      <c r="AK46" s="125"/>
    </row>
    <row r="47" spans="1:37" s="68" customFormat="1" ht="12.6" customHeight="1" x14ac:dyDescent="0.3">
      <c r="A47" s="125" t="s">
        <v>250</v>
      </c>
      <c r="B47" s="120">
        <v>1422</v>
      </c>
      <c r="C47" s="133">
        <v>334235</v>
      </c>
      <c r="D47" s="133" t="s">
        <v>247</v>
      </c>
      <c r="E47" s="133">
        <v>2647</v>
      </c>
      <c r="F47" s="135">
        <v>2114</v>
      </c>
      <c r="G47" s="125" t="s">
        <v>686</v>
      </c>
      <c r="H47" s="125"/>
      <c r="I47" s="129">
        <v>4078</v>
      </c>
      <c r="J47" s="137" t="s">
        <v>284</v>
      </c>
      <c r="K47" s="125" t="s">
        <v>177</v>
      </c>
      <c r="L47" s="125" t="s">
        <v>41</v>
      </c>
      <c r="M47" s="134" t="s">
        <v>40</v>
      </c>
      <c r="N47" s="125"/>
      <c r="O47" s="125"/>
      <c r="P47" s="125"/>
      <c r="Q47" s="133">
        <v>2647</v>
      </c>
      <c r="R47" s="125" t="s">
        <v>686</v>
      </c>
      <c r="S47" s="133">
        <v>334235</v>
      </c>
      <c r="T47" s="133" t="s">
        <v>247</v>
      </c>
      <c r="U47" s="155">
        <v>2114</v>
      </c>
      <c r="V47" s="125" t="s">
        <v>686</v>
      </c>
      <c r="W47" s="136">
        <v>4078</v>
      </c>
      <c r="X47" s="138" t="s">
        <v>276</v>
      </c>
      <c r="Y47" s="134" t="s">
        <v>40</v>
      </c>
      <c r="Z47" s="135">
        <v>11</v>
      </c>
      <c r="AA47" s="137" t="s">
        <v>232</v>
      </c>
      <c r="AB47" s="133">
        <v>32229</v>
      </c>
      <c r="AC47" s="137" t="s">
        <v>116</v>
      </c>
      <c r="AD47" s="125"/>
      <c r="AE47" s="125"/>
      <c r="AF47" s="125"/>
      <c r="AG47" s="127">
        <f t="shared" ref="AG47:AG48" si="6">I47*2.76</f>
        <v>11255.279999999999</v>
      </c>
      <c r="AH47" s="127">
        <f t="shared" si="0"/>
        <v>1493.8323710929722</v>
      </c>
      <c r="AI47" s="125" t="s">
        <v>465</v>
      </c>
      <c r="AJ47" s="125" t="s">
        <v>391</v>
      </c>
      <c r="AK47" s="125"/>
    </row>
    <row r="48" spans="1:37" s="68" customFormat="1" ht="13.2" customHeight="1" x14ac:dyDescent="0.3">
      <c r="A48" s="125" t="s">
        <v>250</v>
      </c>
      <c r="B48" s="120">
        <v>1421</v>
      </c>
      <c r="C48" s="133">
        <v>334235</v>
      </c>
      <c r="D48" s="133" t="s">
        <v>247</v>
      </c>
      <c r="E48" s="133">
        <v>2647</v>
      </c>
      <c r="F48" s="135">
        <v>2115</v>
      </c>
      <c r="G48" s="125" t="s">
        <v>686</v>
      </c>
      <c r="H48" s="125"/>
      <c r="I48" s="129">
        <v>988</v>
      </c>
      <c r="J48" s="137" t="s">
        <v>284</v>
      </c>
      <c r="K48" s="125" t="s">
        <v>177</v>
      </c>
      <c r="L48" s="125" t="s">
        <v>41</v>
      </c>
      <c r="M48" s="134" t="s">
        <v>40</v>
      </c>
      <c r="N48" s="125"/>
      <c r="O48" s="125"/>
      <c r="P48" s="125"/>
      <c r="Q48" s="133">
        <v>2647</v>
      </c>
      <c r="R48" s="125" t="s">
        <v>686</v>
      </c>
      <c r="S48" s="133">
        <v>334235</v>
      </c>
      <c r="T48" s="133" t="s">
        <v>247</v>
      </c>
      <c r="U48" s="155">
        <v>2115</v>
      </c>
      <c r="V48" s="125" t="s">
        <v>686</v>
      </c>
      <c r="W48" s="136">
        <v>988</v>
      </c>
      <c r="X48" s="138" t="s">
        <v>276</v>
      </c>
      <c r="Y48" s="134" t="s">
        <v>40</v>
      </c>
      <c r="Z48" s="135">
        <v>56</v>
      </c>
      <c r="AA48" s="137" t="s">
        <v>275</v>
      </c>
      <c r="AB48" s="133">
        <v>32229</v>
      </c>
      <c r="AC48" s="137" t="s">
        <v>116</v>
      </c>
      <c r="AD48" s="125"/>
      <c r="AE48" s="125"/>
      <c r="AF48" s="125"/>
      <c r="AG48" s="127">
        <f t="shared" si="6"/>
        <v>2726.8799999999997</v>
      </c>
      <c r="AH48" s="127">
        <f t="shared" si="0"/>
        <v>361.91917180967545</v>
      </c>
      <c r="AI48" s="125" t="s">
        <v>466</v>
      </c>
      <c r="AJ48" s="125" t="s">
        <v>391</v>
      </c>
      <c r="AK48" s="125"/>
    </row>
    <row r="49" spans="1:37" s="68" customFormat="1" ht="11.4" customHeight="1" x14ac:dyDescent="0.3">
      <c r="A49" s="125" t="s">
        <v>250</v>
      </c>
      <c r="B49" s="120">
        <v>1420</v>
      </c>
      <c r="C49" s="133">
        <v>334235</v>
      </c>
      <c r="D49" s="133" t="s">
        <v>247</v>
      </c>
      <c r="E49" s="133">
        <v>2560</v>
      </c>
      <c r="F49" s="135">
        <v>2116</v>
      </c>
      <c r="G49" s="125" t="s">
        <v>709</v>
      </c>
      <c r="H49" s="125"/>
      <c r="I49" s="129">
        <v>12690</v>
      </c>
      <c r="J49" s="137" t="s">
        <v>300</v>
      </c>
      <c r="K49" s="125" t="s">
        <v>177</v>
      </c>
      <c r="L49" s="125" t="s">
        <v>41</v>
      </c>
      <c r="M49" s="134" t="s">
        <v>40</v>
      </c>
      <c r="N49" s="125" t="s">
        <v>708</v>
      </c>
      <c r="O49" s="125" t="s">
        <v>709</v>
      </c>
      <c r="P49" s="125"/>
      <c r="Q49" s="133">
        <v>2560</v>
      </c>
      <c r="R49" s="125" t="s">
        <v>709</v>
      </c>
      <c r="S49" s="133">
        <v>334235</v>
      </c>
      <c r="T49" s="133" t="s">
        <v>247</v>
      </c>
      <c r="U49" s="155">
        <v>2116</v>
      </c>
      <c r="V49" s="125" t="s">
        <v>709</v>
      </c>
      <c r="W49" s="136">
        <v>12690</v>
      </c>
      <c r="X49" s="138" t="s">
        <v>276</v>
      </c>
      <c r="Y49" s="134" t="s">
        <v>40</v>
      </c>
      <c r="Z49" s="135">
        <v>61</v>
      </c>
      <c r="AA49" s="137" t="s">
        <v>128</v>
      </c>
      <c r="AB49" s="133">
        <v>32229</v>
      </c>
      <c r="AC49" s="137" t="s">
        <v>116</v>
      </c>
      <c r="AD49" s="125"/>
      <c r="AE49" s="125"/>
      <c r="AF49" s="125"/>
      <c r="AG49" s="127">
        <f>I49*6.58</f>
        <v>83500.2</v>
      </c>
      <c r="AH49" s="127">
        <f t="shared" si="0"/>
        <v>11082.381047182957</v>
      </c>
      <c r="AI49" s="125" t="s">
        <v>467</v>
      </c>
      <c r="AJ49" s="125" t="s">
        <v>391</v>
      </c>
      <c r="AK49" s="125"/>
    </row>
    <row r="50" spans="1:37" s="68" customFormat="1" ht="10.8" customHeight="1" x14ac:dyDescent="0.3">
      <c r="A50" s="125" t="s">
        <v>250</v>
      </c>
      <c r="B50" s="120">
        <v>1419</v>
      </c>
      <c r="C50" s="133">
        <v>334235</v>
      </c>
      <c r="D50" s="133" t="s">
        <v>247</v>
      </c>
      <c r="E50" s="133">
        <v>2647</v>
      </c>
      <c r="F50" s="135">
        <v>2117</v>
      </c>
      <c r="G50" s="125" t="s">
        <v>686</v>
      </c>
      <c r="H50" s="125"/>
      <c r="I50" s="129">
        <v>2239</v>
      </c>
      <c r="J50" s="137" t="s">
        <v>285</v>
      </c>
      <c r="K50" s="125" t="s">
        <v>177</v>
      </c>
      <c r="L50" s="125" t="s">
        <v>41</v>
      </c>
      <c r="M50" s="134" t="s">
        <v>40</v>
      </c>
      <c r="N50" s="125"/>
      <c r="O50" s="125"/>
      <c r="P50" s="125"/>
      <c r="Q50" s="133">
        <v>2647</v>
      </c>
      <c r="R50" s="125" t="s">
        <v>686</v>
      </c>
      <c r="S50" s="133">
        <v>334235</v>
      </c>
      <c r="T50" s="133" t="s">
        <v>247</v>
      </c>
      <c r="U50" s="155">
        <v>2117</v>
      </c>
      <c r="V50" s="125" t="s">
        <v>686</v>
      </c>
      <c r="W50" s="136">
        <v>2239</v>
      </c>
      <c r="X50" s="138" t="s">
        <v>276</v>
      </c>
      <c r="Y50" s="134" t="s">
        <v>40</v>
      </c>
      <c r="Z50" s="135">
        <v>11</v>
      </c>
      <c r="AA50" s="137" t="s">
        <v>275</v>
      </c>
      <c r="AB50" s="133">
        <v>32229</v>
      </c>
      <c r="AC50" s="137" t="s">
        <v>408</v>
      </c>
      <c r="AD50" s="125"/>
      <c r="AE50" s="125"/>
      <c r="AF50" s="125"/>
      <c r="AG50" s="127">
        <f t="shared" ref="AG50:AG58" si="7">I50*2.76</f>
        <v>6179.6399999999994</v>
      </c>
      <c r="AH50" s="127">
        <f t="shared" si="0"/>
        <v>820.17917579135963</v>
      </c>
      <c r="AI50" s="125" t="s">
        <v>468</v>
      </c>
      <c r="AJ50" s="125" t="s">
        <v>391</v>
      </c>
      <c r="AK50" s="125"/>
    </row>
    <row r="51" spans="1:37" s="68" customFormat="1" ht="10.8" customHeight="1" x14ac:dyDescent="0.3">
      <c r="A51" s="125" t="s">
        <v>250</v>
      </c>
      <c r="B51" s="120">
        <v>1418</v>
      </c>
      <c r="C51" s="133">
        <v>334235</v>
      </c>
      <c r="D51" s="133" t="s">
        <v>247</v>
      </c>
      <c r="E51" s="133">
        <v>2647</v>
      </c>
      <c r="F51" s="135">
        <v>2118</v>
      </c>
      <c r="G51" s="125" t="s">
        <v>686</v>
      </c>
      <c r="H51" s="125"/>
      <c r="I51" s="129">
        <v>254</v>
      </c>
      <c r="J51" s="137" t="s">
        <v>285</v>
      </c>
      <c r="K51" s="125" t="s">
        <v>177</v>
      </c>
      <c r="L51" s="125" t="s">
        <v>41</v>
      </c>
      <c r="M51" s="134" t="s">
        <v>40</v>
      </c>
      <c r="N51" s="125"/>
      <c r="O51" s="125"/>
      <c r="P51" s="125"/>
      <c r="Q51" s="133">
        <v>2647</v>
      </c>
      <c r="R51" s="125" t="s">
        <v>686</v>
      </c>
      <c r="S51" s="133">
        <v>334235</v>
      </c>
      <c r="T51" s="133" t="s">
        <v>247</v>
      </c>
      <c r="U51" s="155">
        <v>2118</v>
      </c>
      <c r="V51" s="125" t="s">
        <v>686</v>
      </c>
      <c r="W51" s="136">
        <v>254</v>
      </c>
      <c r="X51" s="138" t="s">
        <v>276</v>
      </c>
      <c r="Y51" s="134" t="s">
        <v>40</v>
      </c>
      <c r="Z51" s="135">
        <v>11</v>
      </c>
      <c r="AA51" s="137" t="s">
        <v>275</v>
      </c>
      <c r="AB51" s="133">
        <v>32229</v>
      </c>
      <c r="AC51" s="137" t="s">
        <v>409</v>
      </c>
      <c r="AD51" s="125"/>
      <c r="AE51" s="125"/>
      <c r="AF51" s="125"/>
      <c r="AG51" s="127">
        <f t="shared" si="7"/>
        <v>701.04</v>
      </c>
      <c r="AH51" s="127">
        <f t="shared" si="0"/>
        <v>93.043997610989436</v>
      </c>
      <c r="AI51" s="125" t="s">
        <v>469</v>
      </c>
      <c r="AJ51" s="125" t="s">
        <v>391</v>
      </c>
      <c r="AK51" s="125"/>
    </row>
    <row r="52" spans="1:37" s="68" customFormat="1" ht="12" customHeight="1" x14ac:dyDescent="0.3">
      <c r="A52" s="125" t="s">
        <v>250</v>
      </c>
      <c r="B52" s="120">
        <v>1417</v>
      </c>
      <c r="C52" s="133">
        <v>334235</v>
      </c>
      <c r="D52" s="133" t="s">
        <v>247</v>
      </c>
      <c r="E52" s="133">
        <v>2647</v>
      </c>
      <c r="F52" s="135">
        <v>2119</v>
      </c>
      <c r="G52" s="125" t="s">
        <v>686</v>
      </c>
      <c r="H52" s="125"/>
      <c r="I52" s="129">
        <v>221</v>
      </c>
      <c r="J52" s="137" t="s">
        <v>37</v>
      </c>
      <c r="K52" s="125" t="s">
        <v>177</v>
      </c>
      <c r="L52" s="125" t="s">
        <v>41</v>
      </c>
      <c r="M52" s="134" t="s">
        <v>40</v>
      </c>
      <c r="N52" s="125"/>
      <c r="O52" s="125"/>
      <c r="P52" s="125"/>
      <c r="Q52" s="133">
        <v>2647</v>
      </c>
      <c r="R52" s="125" t="s">
        <v>686</v>
      </c>
      <c r="S52" s="133">
        <v>334235</v>
      </c>
      <c r="T52" s="133" t="s">
        <v>247</v>
      </c>
      <c r="U52" s="155">
        <v>2119</v>
      </c>
      <c r="V52" s="125" t="s">
        <v>686</v>
      </c>
      <c r="W52" s="136">
        <v>221</v>
      </c>
      <c r="X52" s="138" t="s">
        <v>276</v>
      </c>
      <c r="Y52" s="134" t="s">
        <v>40</v>
      </c>
      <c r="Z52" s="135">
        <v>11</v>
      </c>
      <c r="AA52" s="137" t="s">
        <v>275</v>
      </c>
      <c r="AB52" s="133">
        <v>32229</v>
      </c>
      <c r="AC52" s="137" t="s">
        <v>116</v>
      </c>
      <c r="AD52" s="125"/>
      <c r="AE52" s="125"/>
      <c r="AF52" s="125"/>
      <c r="AG52" s="127">
        <f t="shared" si="7"/>
        <v>609.95999999999992</v>
      </c>
      <c r="AH52" s="127">
        <f t="shared" si="0"/>
        <v>80.955604220585286</v>
      </c>
      <c r="AI52" s="125" t="s">
        <v>470</v>
      </c>
      <c r="AJ52" s="125" t="s">
        <v>391</v>
      </c>
      <c r="AK52" s="125"/>
    </row>
    <row r="53" spans="1:37" s="68" customFormat="1" ht="12.6" customHeight="1" x14ac:dyDescent="0.3">
      <c r="A53" s="125" t="s">
        <v>250</v>
      </c>
      <c r="B53" s="120">
        <v>1416</v>
      </c>
      <c r="C53" s="133">
        <v>334235</v>
      </c>
      <c r="D53" s="133" t="s">
        <v>247</v>
      </c>
      <c r="E53" s="133">
        <v>2647</v>
      </c>
      <c r="F53" s="135">
        <v>2120</v>
      </c>
      <c r="G53" s="125" t="s">
        <v>686</v>
      </c>
      <c r="H53" s="125"/>
      <c r="I53" s="129">
        <v>280</v>
      </c>
      <c r="J53" s="137" t="s">
        <v>37</v>
      </c>
      <c r="K53" s="125" t="s">
        <v>177</v>
      </c>
      <c r="L53" s="125" t="s">
        <v>41</v>
      </c>
      <c r="M53" s="134" t="s">
        <v>40</v>
      </c>
      <c r="N53" s="125"/>
      <c r="O53" s="125"/>
      <c r="P53" s="125"/>
      <c r="Q53" s="133">
        <v>2647</v>
      </c>
      <c r="R53" s="125" t="s">
        <v>686</v>
      </c>
      <c r="S53" s="133">
        <v>334235</v>
      </c>
      <c r="T53" s="133" t="s">
        <v>247</v>
      </c>
      <c r="U53" s="155">
        <v>2120</v>
      </c>
      <c r="V53" s="125" t="s">
        <v>686</v>
      </c>
      <c r="W53" s="136">
        <v>280</v>
      </c>
      <c r="X53" s="138" t="s">
        <v>276</v>
      </c>
      <c r="Y53" s="134" t="s">
        <v>40</v>
      </c>
      <c r="Z53" s="135">
        <v>11</v>
      </c>
      <c r="AA53" s="137" t="s">
        <v>275</v>
      </c>
      <c r="AB53" s="133">
        <v>32229</v>
      </c>
      <c r="AC53" s="137" t="s">
        <v>116</v>
      </c>
      <c r="AD53" s="125"/>
      <c r="AE53" s="125"/>
      <c r="AF53" s="125"/>
      <c r="AG53" s="127">
        <f t="shared" si="7"/>
        <v>772.8</v>
      </c>
      <c r="AH53" s="127">
        <f t="shared" si="0"/>
        <v>102.568186342823</v>
      </c>
      <c r="AI53" s="125" t="s">
        <v>471</v>
      </c>
      <c r="AJ53" s="125" t="s">
        <v>391</v>
      </c>
      <c r="AK53" s="125"/>
    </row>
    <row r="54" spans="1:37" s="68" customFormat="1" ht="12" customHeight="1" x14ac:dyDescent="0.3">
      <c r="A54" s="125" t="s">
        <v>250</v>
      </c>
      <c r="B54" s="120">
        <v>1415</v>
      </c>
      <c r="C54" s="133">
        <v>334235</v>
      </c>
      <c r="D54" s="133" t="s">
        <v>247</v>
      </c>
      <c r="E54" s="133">
        <v>2647</v>
      </c>
      <c r="F54" s="135">
        <v>2121</v>
      </c>
      <c r="G54" s="125" t="s">
        <v>686</v>
      </c>
      <c r="H54" s="125"/>
      <c r="I54" s="129">
        <v>988</v>
      </c>
      <c r="J54" s="137" t="s">
        <v>84</v>
      </c>
      <c r="K54" s="125" t="s">
        <v>177</v>
      </c>
      <c r="L54" s="125" t="s">
        <v>41</v>
      </c>
      <c r="M54" s="134" t="s">
        <v>40</v>
      </c>
      <c r="N54" s="125"/>
      <c r="O54" s="125"/>
      <c r="P54" s="125"/>
      <c r="Q54" s="133">
        <v>2647</v>
      </c>
      <c r="R54" s="125" t="s">
        <v>686</v>
      </c>
      <c r="S54" s="133">
        <v>334235</v>
      </c>
      <c r="T54" s="133" t="s">
        <v>247</v>
      </c>
      <c r="U54" s="155">
        <v>2121</v>
      </c>
      <c r="V54" s="125" t="s">
        <v>686</v>
      </c>
      <c r="W54" s="136">
        <v>988</v>
      </c>
      <c r="X54" s="138" t="s">
        <v>276</v>
      </c>
      <c r="Y54" s="134" t="s">
        <v>40</v>
      </c>
      <c r="Z54" s="135">
        <v>11</v>
      </c>
      <c r="AA54" s="137" t="s">
        <v>275</v>
      </c>
      <c r="AB54" s="133">
        <v>32229</v>
      </c>
      <c r="AC54" s="137" t="s">
        <v>116</v>
      </c>
      <c r="AD54" s="125"/>
      <c r="AE54" s="125"/>
      <c r="AF54" s="125"/>
      <c r="AG54" s="127">
        <f t="shared" si="7"/>
        <v>2726.8799999999997</v>
      </c>
      <c r="AH54" s="127">
        <f t="shared" si="0"/>
        <v>361.91917180967545</v>
      </c>
      <c r="AI54" s="125" t="s">
        <v>472</v>
      </c>
      <c r="AJ54" s="125" t="s">
        <v>391</v>
      </c>
      <c r="AK54" s="125"/>
    </row>
    <row r="55" spans="1:37" s="68" customFormat="1" ht="12" customHeight="1" x14ac:dyDescent="0.3">
      <c r="A55" s="125" t="s">
        <v>250</v>
      </c>
      <c r="B55" s="120">
        <v>1414</v>
      </c>
      <c r="C55" s="133">
        <v>334235</v>
      </c>
      <c r="D55" s="133" t="s">
        <v>247</v>
      </c>
      <c r="E55" s="133">
        <v>2647</v>
      </c>
      <c r="F55" s="135">
        <v>2122</v>
      </c>
      <c r="G55" s="125" t="s">
        <v>686</v>
      </c>
      <c r="H55" s="125"/>
      <c r="I55" s="129">
        <v>3179</v>
      </c>
      <c r="J55" s="137" t="s">
        <v>84</v>
      </c>
      <c r="K55" s="125" t="s">
        <v>177</v>
      </c>
      <c r="L55" s="125" t="s">
        <v>41</v>
      </c>
      <c r="M55" s="134" t="s">
        <v>40</v>
      </c>
      <c r="N55" s="125"/>
      <c r="O55" s="125"/>
      <c r="P55" s="125"/>
      <c r="Q55" s="133">
        <v>2647</v>
      </c>
      <c r="R55" s="125" t="s">
        <v>686</v>
      </c>
      <c r="S55" s="133">
        <v>334235</v>
      </c>
      <c r="T55" s="133" t="s">
        <v>247</v>
      </c>
      <c r="U55" s="155">
        <v>2122</v>
      </c>
      <c r="V55" s="125" t="s">
        <v>686</v>
      </c>
      <c r="W55" s="136">
        <v>3179</v>
      </c>
      <c r="X55" s="138" t="s">
        <v>276</v>
      </c>
      <c r="Y55" s="134" t="s">
        <v>40</v>
      </c>
      <c r="Z55" s="135">
        <v>11</v>
      </c>
      <c r="AA55" s="137" t="s">
        <v>275</v>
      </c>
      <c r="AB55" s="133">
        <v>32229</v>
      </c>
      <c r="AC55" s="137" t="s">
        <v>116</v>
      </c>
      <c r="AD55" s="125"/>
      <c r="AE55" s="125"/>
      <c r="AF55" s="125"/>
      <c r="AG55" s="127">
        <f t="shared" si="7"/>
        <v>8774.0399999999991</v>
      </c>
      <c r="AH55" s="127">
        <f t="shared" si="0"/>
        <v>1164.5152299422655</v>
      </c>
      <c r="AI55" s="125" t="s">
        <v>473</v>
      </c>
      <c r="AJ55" s="125" t="s">
        <v>391</v>
      </c>
      <c r="AK55" s="125"/>
    </row>
    <row r="56" spans="1:37" s="68" customFormat="1" ht="13.8" customHeight="1" x14ac:dyDescent="0.3">
      <c r="A56" s="125" t="s">
        <v>250</v>
      </c>
      <c r="B56" s="120">
        <v>1413</v>
      </c>
      <c r="C56" s="133">
        <v>334235</v>
      </c>
      <c r="D56" s="133" t="s">
        <v>247</v>
      </c>
      <c r="E56" s="133">
        <v>2647</v>
      </c>
      <c r="F56" s="135">
        <v>2123</v>
      </c>
      <c r="G56" s="125" t="s">
        <v>686</v>
      </c>
      <c r="H56" s="125"/>
      <c r="I56" s="129">
        <v>1264</v>
      </c>
      <c r="J56" s="137" t="s">
        <v>84</v>
      </c>
      <c r="K56" s="125" t="s">
        <v>177</v>
      </c>
      <c r="L56" s="125" t="s">
        <v>41</v>
      </c>
      <c r="M56" s="134" t="s">
        <v>40</v>
      </c>
      <c r="N56" s="125"/>
      <c r="O56" s="125"/>
      <c r="P56" s="125"/>
      <c r="Q56" s="133">
        <v>2647</v>
      </c>
      <c r="R56" s="125" t="s">
        <v>686</v>
      </c>
      <c r="S56" s="133">
        <v>334235</v>
      </c>
      <c r="T56" s="133" t="s">
        <v>247</v>
      </c>
      <c r="U56" s="155">
        <v>2123</v>
      </c>
      <c r="V56" s="125" t="s">
        <v>686</v>
      </c>
      <c r="W56" s="136">
        <v>1264</v>
      </c>
      <c r="X56" s="138" t="s">
        <v>276</v>
      </c>
      <c r="Y56" s="134" t="s">
        <v>40</v>
      </c>
      <c r="Z56" s="135">
        <v>11</v>
      </c>
      <c r="AA56" s="137" t="s">
        <v>275</v>
      </c>
      <c r="AB56" s="133">
        <v>32229</v>
      </c>
      <c r="AC56" s="137" t="s">
        <v>116</v>
      </c>
      <c r="AD56" s="125"/>
      <c r="AE56" s="125"/>
      <c r="AF56" s="125"/>
      <c r="AG56" s="127">
        <f t="shared" si="7"/>
        <v>3488.64</v>
      </c>
      <c r="AH56" s="127">
        <f t="shared" si="0"/>
        <v>463.022098347601</v>
      </c>
      <c r="AI56" s="125" t="s">
        <v>474</v>
      </c>
      <c r="AJ56" s="125" t="s">
        <v>391</v>
      </c>
      <c r="AK56" s="125"/>
    </row>
    <row r="57" spans="1:37" s="68" customFormat="1" ht="15" customHeight="1" x14ac:dyDescent="0.3">
      <c r="A57" s="125" t="s">
        <v>250</v>
      </c>
      <c r="B57" s="120">
        <v>1412</v>
      </c>
      <c r="C57" s="133">
        <v>334235</v>
      </c>
      <c r="D57" s="133" t="s">
        <v>247</v>
      </c>
      <c r="E57" s="133">
        <v>2647</v>
      </c>
      <c r="F57" s="135">
        <v>2124</v>
      </c>
      <c r="G57" s="125" t="s">
        <v>686</v>
      </c>
      <c r="H57" s="125"/>
      <c r="I57" s="129">
        <v>1626</v>
      </c>
      <c r="J57" s="137" t="s">
        <v>84</v>
      </c>
      <c r="K57" s="125" t="s">
        <v>177</v>
      </c>
      <c r="L57" s="125" t="s">
        <v>41</v>
      </c>
      <c r="M57" s="134" t="s">
        <v>40</v>
      </c>
      <c r="N57" s="125"/>
      <c r="O57" s="125"/>
      <c r="P57" s="125"/>
      <c r="Q57" s="133">
        <v>2647</v>
      </c>
      <c r="R57" s="125" t="s">
        <v>686</v>
      </c>
      <c r="S57" s="133">
        <v>334235</v>
      </c>
      <c r="T57" s="133" t="s">
        <v>247</v>
      </c>
      <c r="U57" s="155">
        <v>2124</v>
      </c>
      <c r="V57" s="125" t="s">
        <v>686</v>
      </c>
      <c r="W57" s="136">
        <v>1626</v>
      </c>
      <c r="X57" s="138" t="s">
        <v>276</v>
      </c>
      <c r="Y57" s="134" t="s">
        <v>40</v>
      </c>
      <c r="Z57" s="135">
        <v>61</v>
      </c>
      <c r="AA57" s="137" t="s">
        <v>275</v>
      </c>
      <c r="AB57" s="133">
        <v>32229</v>
      </c>
      <c r="AC57" s="137" t="s">
        <v>116</v>
      </c>
      <c r="AD57" s="125"/>
      <c r="AE57" s="125"/>
      <c r="AF57" s="125"/>
      <c r="AG57" s="127">
        <f t="shared" si="7"/>
        <v>4487.7599999999993</v>
      </c>
      <c r="AH57" s="127">
        <f t="shared" si="0"/>
        <v>595.62811069082204</v>
      </c>
      <c r="AI57" s="125" t="s">
        <v>475</v>
      </c>
      <c r="AJ57" s="125" t="s">
        <v>391</v>
      </c>
      <c r="AK57" s="125"/>
    </row>
    <row r="58" spans="1:37" s="68" customFormat="1" ht="13.8" customHeight="1" x14ac:dyDescent="0.3">
      <c r="A58" s="125" t="s">
        <v>250</v>
      </c>
      <c r="B58" s="120">
        <v>1411</v>
      </c>
      <c r="C58" s="133">
        <v>334235</v>
      </c>
      <c r="D58" s="133" t="s">
        <v>247</v>
      </c>
      <c r="E58" s="133">
        <v>2643</v>
      </c>
      <c r="F58" s="135">
        <v>2125</v>
      </c>
      <c r="G58" s="125" t="s">
        <v>711</v>
      </c>
      <c r="H58" s="125"/>
      <c r="I58" s="129">
        <v>556</v>
      </c>
      <c r="J58" s="137" t="s">
        <v>84</v>
      </c>
      <c r="K58" s="125" t="s">
        <v>177</v>
      </c>
      <c r="L58" s="125" t="s">
        <v>41</v>
      </c>
      <c r="M58" s="134" t="s">
        <v>40</v>
      </c>
      <c r="N58" s="125" t="s">
        <v>710</v>
      </c>
      <c r="O58" s="125" t="s">
        <v>711</v>
      </c>
      <c r="P58" s="125"/>
      <c r="Q58" s="133">
        <v>2643</v>
      </c>
      <c r="R58" s="125" t="s">
        <v>711</v>
      </c>
      <c r="S58" s="133">
        <v>334235</v>
      </c>
      <c r="T58" s="133" t="s">
        <v>247</v>
      </c>
      <c r="U58" s="155">
        <v>2125</v>
      </c>
      <c r="V58" s="125" t="s">
        <v>711</v>
      </c>
      <c r="W58" s="136">
        <v>556</v>
      </c>
      <c r="X58" s="138" t="s">
        <v>276</v>
      </c>
      <c r="Y58" s="134" t="s">
        <v>40</v>
      </c>
      <c r="Z58" s="135">
        <v>6</v>
      </c>
      <c r="AA58" s="137" t="s">
        <v>275</v>
      </c>
      <c r="AB58" s="133">
        <v>32229</v>
      </c>
      <c r="AC58" s="137" t="s">
        <v>116</v>
      </c>
      <c r="AD58" s="125"/>
      <c r="AE58" s="125"/>
      <c r="AF58" s="125"/>
      <c r="AG58" s="127">
        <f t="shared" si="7"/>
        <v>1534.56</v>
      </c>
      <c r="AH58" s="127">
        <f t="shared" si="0"/>
        <v>203.67111288074855</v>
      </c>
      <c r="AI58" s="125" t="s">
        <v>476</v>
      </c>
      <c r="AJ58" s="125" t="s">
        <v>391</v>
      </c>
      <c r="AK58" s="125"/>
    </row>
    <row r="59" spans="1:37" s="68" customFormat="1" ht="13.8" customHeight="1" x14ac:dyDescent="0.3">
      <c r="A59" s="125" t="s">
        <v>250</v>
      </c>
      <c r="B59" s="120">
        <v>1410</v>
      </c>
      <c r="C59" s="133">
        <v>334235</v>
      </c>
      <c r="D59" s="133" t="s">
        <v>247</v>
      </c>
      <c r="E59" s="133">
        <v>2561</v>
      </c>
      <c r="F59" s="135">
        <v>2127</v>
      </c>
      <c r="G59" s="125" t="s">
        <v>713</v>
      </c>
      <c r="H59" s="125"/>
      <c r="I59" s="129">
        <v>1905</v>
      </c>
      <c r="J59" s="137" t="s">
        <v>299</v>
      </c>
      <c r="K59" s="125" t="s">
        <v>177</v>
      </c>
      <c r="L59" s="125" t="s">
        <v>41</v>
      </c>
      <c r="M59" s="134" t="s">
        <v>40</v>
      </c>
      <c r="N59" s="125" t="s">
        <v>712</v>
      </c>
      <c r="O59" s="125" t="s">
        <v>713</v>
      </c>
      <c r="P59" s="125"/>
      <c r="Q59" s="133">
        <v>2561</v>
      </c>
      <c r="R59" s="125" t="s">
        <v>713</v>
      </c>
      <c r="S59" s="133">
        <v>334235</v>
      </c>
      <c r="T59" s="133" t="s">
        <v>247</v>
      </c>
      <c r="U59" s="155">
        <v>2127</v>
      </c>
      <c r="V59" s="125" t="s">
        <v>713</v>
      </c>
      <c r="W59" s="136">
        <v>1905</v>
      </c>
      <c r="X59" s="138" t="s">
        <v>276</v>
      </c>
      <c r="Y59" s="134" t="s">
        <v>40</v>
      </c>
      <c r="Z59" s="135">
        <v>6</v>
      </c>
      <c r="AA59" s="137" t="s">
        <v>275</v>
      </c>
      <c r="AB59" s="133">
        <v>32229</v>
      </c>
      <c r="AC59" s="137" t="s">
        <v>116</v>
      </c>
      <c r="AD59" s="125"/>
      <c r="AE59" s="125"/>
      <c r="AF59" s="125"/>
      <c r="AG59" s="127">
        <f>I59*2.76</f>
        <v>5257.7999999999993</v>
      </c>
      <c r="AH59" s="127">
        <f t="shared" si="0"/>
        <v>697.82998208242077</v>
      </c>
      <c r="AI59" s="125" t="s">
        <v>477</v>
      </c>
      <c r="AJ59" s="125" t="s">
        <v>391</v>
      </c>
      <c r="AK59" s="125"/>
    </row>
    <row r="60" spans="1:37" s="68" customFormat="1" ht="13.8" customHeight="1" x14ac:dyDescent="0.3">
      <c r="A60" s="125" t="s">
        <v>250</v>
      </c>
      <c r="B60" s="120">
        <v>1409</v>
      </c>
      <c r="C60" s="133">
        <v>334235</v>
      </c>
      <c r="D60" s="133" t="s">
        <v>247</v>
      </c>
      <c r="E60" s="133">
        <v>2647</v>
      </c>
      <c r="F60" s="135">
        <v>2128</v>
      </c>
      <c r="G60" s="125" t="s">
        <v>686</v>
      </c>
      <c r="H60" s="125"/>
      <c r="I60" s="129">
        <v>7451</v>
      </c>
      <c r="J60" s="137" t="s">
        <v>286</v>
      </c>
      <c r="K60" s="125" t="s">
        <v>177</v>
      </c>
      <c r="L60" s="125" t="s">
        <v>41</v>
      </c>
      <c r="M60" s="134" t="s">
        <v>40</v>
      </c>
      <c r="N60" s="125"/>
      <c r="O60" s="125"/>
      <c r="P60" s="125"/>
      <c r="Q60" s="133">
        <v>2647</v>
      </c>
      <c r="R60" s="125" t="s">
        <v>686</v>
      </c>
      <c r="S60" s="133">
        <v>334235</v>
      </c>
      <c r="T60" s="133" t="s">
        <v>247</v>
      </c>
      <c r="U60" s="155">
        <v>2128</v>
      </c>
      <c r="V60" s="125" t="s">
        <v>686</v>
      </c>
      <c r="W60" s="136">
        <v>7451</v>
      </c>
      <c r="X60" s="138" t="s">
        <v>276</v>
      </c>
      <c r="Y60" s="134" t="s">
        <v>40</v>
      </c>
      <c r="Z60" s="135">
        <v>26</v>
      </c>
      <c r="AA60" s="137" t="s">
        <v>275</v>
      </c>
      <c r="AB60" s="133">
        <v>32229</v>
      </c>
      <c r="AC60" s="137" t="s">
        <v>116</v>
      </c>
      <c r="AD60" s="125"/>
      <c r="AE60" s="125"/>
      <c r="AF60" s="125"/>
      <c r="AG60" s="127">
        <f t="shared" ref="AG60:AG62" si="8">I60*6.58</f>
        <v>49027.58</v>
      </c>
      <c r="AH60" s="127">
        <f t="shared" si="0"/>
        <v>6507.0781073727521</v>
      </c>
      <c r="AI60" s="125" t="s">
        <v>478</v>
      </c>
      <c r="AJ60" s="125" t="s">
        <v>391</v>
      </c>
      <c r="AK60" s="125"/>
    </row>
    <row r="61" spans="1:37" s="68" customFormat="1" ht="13.8" customHeight="1" x14ac:dyDescent="0.3">
      <c r="A61" s="125" t="s">
        <v>250</v>
      </c>
      <c r="B61" s="120">
        <v>1408</v>
      </c>
      <c r="C61" s="133">
        <v>334235</v>
      </c>
      <c r="D61" s="133" t="s">
        <v>247</v>
      </c>
      <c r="E61" s="133">
        <v>2562</v>
      </c>
      <c r="F61" s="135">
        <v>2129</v>
      </c>
      <c r="G61" s="125" t="s">
        <v>715</v>
      </c>
      <c r="H61" s="125"/>
      <c r="I61" s="129">
        <v>11557</v>
      </c>
      <c r="J61" s="137" t="s">
        <v>286</v>
      </c>
      <c r="K61" s="125" t="s">
        <v>177</v>
      </c>
      <c r="L61" s="125" t="s">
        <v>41</v>
      </c>
      <c r="M61" s="134" t="s">
        <v>40</v>
      </c>
      <c r="N61" s="125" t="s">
        <v>714</v>
      </c>
      <c r="O61" s="125" t="s">
        <v>715</v>
      </c>
      <c r="P61" s="125"/>
      <c r="Q61" s="133">
        <v>2562</v>
      </c>
      <c r="R61" s="125" t="s">
        <v>715</v>
      </c>
      <c r="S61" s="133">
        <v>334235</v>
      </c>
      <c r="T61" s="133" t="s">
        <v>247</v>
      </c>
      <c r="U61" s="155">
        <v>2129</v>
      </c>
      <c r="V61" s="125" t="s">
        <v>715</v>
      </c>
      <c r="W61" s="136">
        <v>11557</v>
      </c>
      <c r="X61" s="138" t="s">
        <v>276</v>
      </c>
      <c r="Y61" s="134" t="s">
        <v>40</v>
      </c>
      <c r="Z61" s="135">
        <v>26</v>
      </c>
      <c r="AA61" s="137" t="s">
        <v>275</v>
      </c>
      <c r="AB61" s="133">
        <v>32229</v>
      </c>
      <c r="AC61" s="137" t="s">
        <v>116</v>
      </c>
      <c r="AD61" s="125"/>
      <c r="AE61" s="125"/>
      <c r="AF61" s="125"/>
      <c r="AG61" s="127">
        <f t="shared" si="8"/>
        <v>76045.06</v>
      </c>
      <c r="AH61" s="127">
        <f t="shared" si="0"/>
        <v>10092.913929258742</v>
      </c>
      <c r="AI61" s="125" t="s">
        <v>479</v>
      </c>
      <c r="AJ61" s="125" t="s">
        <v>391</v>
      </c>
      <c r="AK61" s="125"/>
    </row>
    <row r="62" spans="1:37" s="68" customFormat="1" ht="12" customHeight="1" x14ac:dyDescent="0.3">
      <c r="A62" s="125" t="s">
        <v>250</v>
      </c>
      <c r="B62" s="120">
        <v>1407</v>
      </c>
      <c r="C62" s="133">
        <v>334235</v>
      </c>
      <c r="D62" s="133" t="s">
        <v>247</v>
      </c>
      <c r="E62" s="133">
        <v>2647</v>
      </c>
      <c r="F62" s="135">
        <v>2130</v>
      </c>
      <c r="G62" s="125" t="s">
        <v>686</v>
      </c>
      <c r="H62" s="125"/>
      <c r="I62" s="129">
        <v>5050</v>
      </c>
      <c r="J62" s="137" t="s">
        <v>286</v>
      </c>
      <c r="K62" s="125" t="s">
        <v>177</v>
      </c>
      <c r="L62" s="125" t="s">
        <v>41</v>
      </c>
      <c r="M62" s="134" t="s">
        <v>40</v>
      </c>
      <c r="N62" s="125"/>
      <c r="O62" s="125"/>
      <c r="P62" s="125"/>
      <c r="Q62" s="133">
        <v>2647</v>
      </c>
      <c r="R62" s="125" t="s">
        <v>686</v>
      </c>
      <c r="S62" s="133">
        <v>334235</v>
      </c>
      <c r="T62" s="133" t="s">
        <v>247</v>
      </c>
      <c r="U62" s="155">
        <v>2130</v>
      </c>
      <c r="V62" s="125" t="s">
        <v>686</v>
      </c>
      <c r="W62" s="136">
        <v>5050</v>
      </c>
      <c r="X62" s="138" t="s">
        <v>276</v>
      </c>
      <c r="Y62" s="134" t="s">
        <v>40</v>
      </c>
      <c r="Z62" s="135">
        <v>26</v>
      </c>
      <c r="AA62" s="137" t="s">
        <v>275</v>
      </c>
      <c r="AB62" s="133">
        <v>32229</v>
      </c>
      <c r="AC62" s="137" t="s">
        <v>116</v>
      </c>
      <c r="AD62" s="125"/>
      <c r="AE62" s="125"/>
      <c r="AF62" s="125"/>
      <c r="AG62" s="127">
        <f t="shared" si="8"/>
        <v>33229</v>
      </c>
      <c r="AH62" s="127">
        <f t="shared" si="0"/>
        <v>4410.246200809609</v>
      </c>
      <c r="AI62" s="125" t="s">
        <v>480</v>
      </c>
      <c r="AJ62" s="125" t="s">
        <v>391</v>
      </c>
      <c r="AK62" s="125"/>
    </row>
    <row r="63" spans="1:37" s="68" customFormat="1" ht="13.2" customHeight="1" x14ac:dyDescent="0.3">
      <c r="A63" s="125" t="s">
        <v>250</v>
      </c>
      <c r="B63" s="120">
        <v>1406</v>
      </c>
      <c r="C63" s="133">
        <v>334235</v>
      </c>
      <c r="D63" s="133" t="s">
        <v>247</v>
      </c>
      <c r="E63" s="133">
        <v>2647</v>
      </c>
      <c r="F63" s="135">
        <v>2131</v>
      </c>
      <c r="G63" s="125" t="s">
        <v>686</v>
      </c>
      <c r="H63" s="125"/>
      <c r="I63" s="129">
        <v>1675</v>
      </c>
      <c r="J63" s="137" t="s">
        <v>286</v>
      </c>
      <c r="K63" s="125" t="s">
        <v>177</v>
      </c>
      <c r="L63" s="125" t="s">
        <v>41</v>
      </c>
      <c r="M63" s="134" t="s">
        <v>40</v>
      </c>
      <c r="N63" s="125"/>
      <c r="O63" s="125"/>
      <c r="P63" s="125"/>
      <c r="Q63" s="133">
        <v>2647</v>
      </c>
      <c r="R63" s="125" t="s">
        <v>686</v>
      </c>
      <c r="S63" s="133">
        <v>334235</v>
      </c>
      <c r="T63" s="133" t="s">
        <v>247</v>
      </c>
      <c r="U63" s="155">
        <v>2131</v>
      </c>
      <c r="V63" s="125" t="s">
        <v>686</v>
      </c>
      <c r="W63" s="136">
        <v>1675</v>
      </c>
      <c r="X63" s="138" t="s">
        <v>276</v>
      </c>
      <c r="Y63" s="134" t="s">
        <v>40</v>
      </c>
      <c r="Z63" s="135">
        <v>2</v>
      </c>
      <c r="AA63" s="137" t="s">
        <v>275</v>
      </c>
      <c r="AB63" s="133">
        <v>32229</v>
      </c>
      <c r="AC63" s="137" t="s">
        <v>116</v>
      </c>
      <c r="AD63" s="125"/>
      <c r="AE63" s="125"/>
      <c r="AF63" s="125"/>
      <c r="AG63" s="127">
        <f t="shared" ref="AG63:AG69" si="9">I63*2.76</f>
        <v>4623</v>
      </c>
      <c r="AH63" s="127">
        <f t="shared" si="0"/>
        <v>613.57754330081616</v>
      </c>
      <c r="AI63" s="125" t="s">
        <v>481</v>
      </c>
      <c r="AJ63" s="125" t="s">
        <v>391</v>
      </c>
      <c r="AK63" s="125"/>
    </row>
    <row r="64" spans="1:37" s="68" customFormat="1" ht="15.6" customHeight="1" x14ac:dyDescent="0.3">
      <c r="A64" s="125" t="s">
        <v>250</v>
      </c>
      <c r="B64" s="120">
        <v>1405</v>
      </c>
      <c r="C64" s="133">
        <v>334235</v>
      </c>
      <c r="D64" s="133" t="s">
        <v>247</v>
      </c>
      <c r="E64" s="133">
        <v>2647</v>
      </c>
      <c r="F64" s="135">
        <v>2132</v>
      </c>
      <c r="G64" s="125" t="s">
        <v>686</v>
      </c>
      <c r="H64" s="125"/>
      <c r="I64" s="129">
        <v>1617</v>
      </c>
      <c r="J64" s="137" t="s">
        <v>286</v>
      </c>
      <c r="K64" s="125" t="s">
        <v>177</v>
      </c>
      <c r="L64" s="125" t="s">
        <v>41</v>
      </c>
      <c r="M64" s="134" t="s">
        <v>40</v>
      </c>
      <c r="N64" s="125"/>
      <c r="O64" s="125"/>
      <c r="P64" s="125"/>
      <c r="Q64" s="133">
        <v>2647</v>
      </c>
      <c r="R64" s="125" t="s">
        <v>686</v>
      </c>
      <c r="S64" s="133">
        <v>334235</v>
      </c>
      <c r="T64" s="133" t="s">
        <v>247</v>
      </c>
      <c r="U64" s="155">
        <v>2132</v>
      </c>
      <c r="V64" s="125" t="s">
        <v>686</v>
      </c>
      <c r="W64" s="136">
        <v>1617</v>
      </c>
      <c r="X64" s="138" t="s">
        <v>276</v>
      </c>
      <c r="Y64" s="134" t="s">
        <v>40</v>
      </c>
      <c r="Z64" s="135">
        <v>2</v>
      </c>
      <c r="AA64" s="137" t="s">
        <v>275</v>
      </c>
      <c r="AB64" s="133">
        <v>32229</v>
      </c>
      <c r="AC64" s="137" t="s">
        <v>116</v>
      </c>
      <c r="AD64" s="125"/>
      <c r="AE64" s="125"/>
      <c r="AF64" s="125"/>
      <c r="AG64" s="127">
        <f t="shared" si="9"/>
        <v>4462.92</v>
      </c>
      <c r="AH64" s="127">
        <f t="shared" si="0"/>
        <v>592.33127612980286</v>
      </c>
      <c r="AI64" s="125" t="s">
        <v>482</v>
      </c>
      <c r="AJ64" s="125" t="s">
        <v>391</v>
      </c>
      <c r="AK64" s="125"/>
    </row>
    <row r="65" spans="1:37" s="68" customFormat="1" ht="12.6" customHeight="1" x14ac:dyDescent="0.3">
      <c r="A65" s="125" t="s">
        <v>250</v>
      </c>
      <c r="B65" s="120">
        <v>1404</v>
      </c>
      <c r="C65" s="133">
        <v>334235</v>
      </c>
      <c r="D65" s="133" t="s">
        <v>247</v>
      </c>
      <c r="E65" s="133">
        <v>2647</v>
      </c>
      <c r="F65" s="135">
        <v>2133</v>
      </c>
      <c r="G65" s="125" t="s">
        <v>686</v>
      </c>
      <c r="H65" s="125"/>
      <c r="I65" s="129">
        <v>2663</v>
      </c>
      <c r="J65" s="137" t="s">
        <v>286</v>
      </c>
      <c r="K65" s="125" t="s">
        <v>177</v>
      </c>
      <c r="L65" s="125" t="s">
        <v>41</v>
      </c>
      <c r="M65" s="134" t="s">
        <v>40</v>
      </c>
      <c r="N65" s="125"/>
      <c r="O65" s="125"/>
      <c r="P65" s="125" t="s">
        <v>403</v>
      </c>
      <c r="Q65" s="133">
        <v>2647</v>
      </c>
      <c r="R65" s="125" t="s">
        <v>686</v>
      </c>
      <c r="S65" s="133">
        <v>334235</v>
      </c>
      <c r="T65" s="133" t="s">
        <v>247</v>
      </c>
      <c r="U65" s="155">
        <v>2133</v>
      </c>
      <c r="V65" s="125" t="s">
        <v>686</v>
      </c>
      <c r="W65" s="136">
        <v>2663</v>
      </c>
      <c r="X65" s="138" t="s">
        <v>276</v>
      </c>
      <c r="Y65" s="134" t="s">
        <v>40</v>
      </c>
      <c r="Z65" s="135">
        <v>2</v>
      </c>
      <c r="AA65" s="137" t="s">
        <v>275</v>
      </c>
      <c r="AB65" s="133">
        <v>32229</v>
      </c>
      <c r="AC65" s="137" t="s">
        <v>116</v>
      </c>
      <c r="AD65" s="125"/>
      <c r="AE65" s="125"/>
      <c r="AF65" s="125"/>
      <c r="AG65" s="127">
        <f t="shared" si="9"/>
        <v>7349.8799999999992</v>
      </c>
      <c r="AH65" s="127">
        <f t="shared" si="0"/>
        <v>975.49671511049155</v>
      </c>
      <c r="AI65" s="125" t="s">
        <v>483</v>
      </c>
      <c r="AJ65" s="125" t="s">
        <v>391</v>
      </c>
      <c r="AK65" s="125"/>
    </row>
    <row r="66" spans="1:37" s="68" customFormat="1" ht="13.2" customHeight="1" x14ac:dyDescent="0.3">
      <c r="A66" s="125" t="s">
        <v>250</v>
      </c>
      <c r="B66" s="120">
        <v>1403</v>
      </c>
      <c r="C66" s="133">
        <v>334235</v>
      </c>
      <c r="D66" s="133" t="s">
        <v>247</v>
      </c>
      <c r="E66" s="133">
        <v>2647</v>
      </c>
      <c r="F66" s="135">
        <v>2134</v>
      </c>
      <c r="G66" s="125" t="s">
        <v>686</v>
      </c>
      <c r="H66" s="125"/>
      <c r="I66" s="129">
        <v>2470</v>
      </c>
      <c r="J66" s="137" t="s">
        <v>286</v>
      </c>
      <c r="K66" s="125" t="s">
        <v>177</v>
      </c>
      <c r="L66" s="125" t="s">
        <v>41</v>
      </c>
      <c r="M66" s="134" t="s">
        <v>40</v>
      </c>
      <c r="N66" s="125"/>
      <c r="O66" s="125"/>
      <c r="P66" s="125"/>
      <c r="Q66" s="133">
        <v>2647</v>
      </c>
      <c r="R66" s="125" t="s">
        <v>686</v>
      </c>
      <c r="S66" s="133">
        <v>334235</v>
      </c>
      <c r="T66" s="133" t="s">
        <v>247</v>
      </c>
      <c r="U66" s="155">
        <v>2134</v>
      </c>
      <c r="V66" s="125" t="s">
        <v>686</v>
      </c>
      <c r="W66" s="136">
        <v>2470</v>
      </c>
      <c r="X66" s="138" t="s">
        <v>276</v>
      </c>
      <c r="Y66" s="134" t="s">
        <v>40</v>
      </c>
      <c r="Z66" s="135">
        <v>2</v>
      </c>
      <c r="AA66" s="137" t="s">
        <v>275</v>
      </c>
      <c r="AB66" s="133">
        <v>32229</v>
      </c>
      <c r="AC66" s="137" t="s">
        <v>116</v>
      </c>
      <c r="AD66" s="125"/>
      <c r="AE66" s="125"/>
      <c r="AF66" s="125"/>
      <c r="AG66" s="127">
        <f t="shared" si="9"/>
        <v>6817.2</v>
      </c>
      <c r="AH66" s="127">
        <f t="shared" si="0"/>
        <v>904.7979295241887</v>
      </c>
      <c r="AI66" s="125" t="s">
        <v>484</v>
      </c>
      <c r="AJ66" s="125" t="s">
        <v>391</v>
      </c>
      <c r="AK66" s="125"/>
    </row>
    <row r="67" spans="1:37" s="68" customFormat="1" ht="12.6" customHeight="1" x14ac:dyDescent="0.3">
      <c r="A67" s="125" t="s">
        <v>250</v>
      </c>
      <c r="B67" s="120">
        <v>1402</v>
      </c>
      <c r="C67" s="133">
        <v>334235</v>
      </c>
      <c r="D67" s="133" t="s">
        <v>247</v>
      </c>
      <c r="E67" s="133">
        <v>2647</v>
      </c>
      <c r="F67" s="135">
        <v>2135</v>
      </c>
      <c r="G67" s="125" t="s">
        <v>686</v>
      </c>
      <c r="H67" s="125"/>
      <c r="I67" s="129">
        <v>1721</v>
      </c>
      <c r="J67" s="137" t="s">
        <v>286</v>
      </c>
      <c r="K67" s="125" t="s">
        <v>177</v>
      </c>
      <c r="L67" s="125" t="s">
        <v>41</v>
      </c>
      <c r="M67" s="134" t="s">
        <v>40</v>
      </c>
      <c r="N67" s="125"/>
      <c r="O67" s="125"/>
      <c r="P67" s="125"/>
      <c r="Q67" s="133">
        <v>2647</v>
      </c>
      <c r="R67" s="125" t="s">
        <v>686</v>
      </c>
      <c r="S67" s="133">
        <v>334235</v>
      </c>
      <c r="T67" s="133" t="s">
        <v>247</v>
      </c>
      <c r="U67" s="155">
        <v>2135</v>
      </c>
      <c r="V67" s="125" t="s">
        <v>686</v>
      </c>
      <c r="W67" s="136">
        <v>1721</v>
      </c>
      <c r="X67" s="138" t="s">
        <v>276</v>
      </c>
      <c r="Y67" s="134" t="s">
        <v>40</v>
      </c>
      <c r="Z67" s="135">
        <v>47</v>
      </c>
      <c r="AA67" s="137" t="s">
        <v>275</v>
      </c>
      <c r="AB67" s="133">
        <v>32229</v>
      </c>
      <c r="AC67" s="137" t="s">
        <v>116</v>
      </c>
      <c r="AD67" s="125"/>
      <c r="AE67" s="125"/>
      <c r="AF67" s="125"/>
      <c r="AG67" s="127">
        <f t="shared" si="9"/>
        <v>4749.96</v>
      </c>
      <c r="AH67" s="127">
        <f t="shared" si="0"/>
        <v>630.4280310571371</v>
      </c>
      <c r="AI67" s="125" t="s">
        <v>485</v>
      </c>
      <c r="AJ67" s="125" t="s">
        <v>391</v>
      </c>
      <c r="AK67" s="125"/>
    </row>
    <row r="68" spans="1:37" s="68" customFormat="1" ht="12.6" customHeight="1" x14ac:dyDescent="0.3">
      <c r="A68" s="125" t="s">
        <v>250</v>
      </c>
      <c r="B68" s="120">
        <v>1401</v>
      </c>
      <c r="C68" s="133">
        <v>334235</v>
      </c>
      <c r="D68" s="133" t="s">
        <v>247</v>
      </c>
      <c r="E68" s="133">
        <v>2647</v>
      </c>
      <c r="F68" s="135">
        <v>2136</v>
      </c>
      <c r="G68" s="125" t="s">
        <v>686</v>
      </c>
      <c r="H68" s="125"/>
      <c r="I68" s="129">
        <v>2144</v>
      </c>
      <c r="J68" s="137" t="s">
        <v>286</v>
      </c>
      <c r="K68" s="125" t="s">
        <v>177</v>
      </c>
      <c r="L68" s="125" t="s">
        <v>41</v>
      </c>
      <c r="M68" s="134" t="s">
        <v>40</v>
      </c>
      <c r="N68" s="125"/>
      <c r="O68" s="125"/>
      <c r="P68" s="125"/>
      <c r="Q68" s="133">
        <v>2647</v>
      </c>
      <c r="R68" s="125" t="s">
        <v>686</v>
      </c>
      <c r="S68" s="133">
        <v>334235</v>
      </c>
      <c r="T68" s="133" t="s">
        <v>247</v>
      </c>
      <c r="U68" s="155">
        <v>2136</v>
      </c>
      <c r="V68" s="125" t="s">
        <v>686</v>
      </c>
      <c r="W68" s="136">
        <v>2144</v>
      </c>
      <c r="X68" s="138" t="s">
        <v>276</v>
      </c>
      <c r="Y68" s="134" t="s">
        <v>40</v>
      </c>
      <c r="Z68" s="135">
        <v>6</v>
      </c>
      <c r="AA68" s="137" t="s">
        <v>275</v>
      </c>
      <c r="AB68" s="133">
        <v>32229</v>
      </c>
      <c r="AC68" s="137" t="s">
        <v>116</v>
      </c>
      <c r="AD68" s="125"/>
      <c r="AE68" s="125"/>
      <c r="AF68" s="125"/>
      <c r="AG68" s="127">
        <f t="shared" si="9"/>
        <v>5917.44</v>
      </c>
      <c r="AH68" s="127">
        <f t="shared" si="0"/>
        <v>785.37925542504468</v>
      </c>
      <c r="AI68" s="125" t="s">
        <v>486</v>
      </c>
      <c r="AJ68" s="125" t="s">
        <v>391</v>
      </c>
      <c r="AK68" s="125"/>
    </row>
    <row r="69" spans="1:37" s="68" customFormat="1" ht="13.2" customHeight="1" x14ac:dyDescent="0.3">
      <c r="A69" s="125" t="s">
        <v>250</v>
      </c>
      <c r="B69" s="120">
        <v>1400</v>
      </c>
      <c r="C69" s="133">
        <v>334235</v>
      </c>
      <c r="D69" s="133" t="s">
        <v>247</v>
      </c>
      <c r="E69" s="133">
        <v>2647</v>
      </c>
      <c r="F69" s="135">
        <v>2137</v>
      </c>
      <c r="G69" s="125" t="s">
        <v>686</v>
      </c>
      <c r="H69" s="125"/>
      <c r="I69" s="129">
        <v>2839</v>
      </c>
      <c r="J69" s="137" t="s">
        <v>286</v>
      </c>
      <c r="K69" s="125" t="s">
        <v>177</v>
      </c>
      <c r="L69" s="125" t="s">
        <v>41</v>
      </c>
      <c r="M69" s="134" t="s">
        <v>40</v>
      </c>
      <c r="N69" s="125"/>
      <c r="O69" s="125"/>
      <c r="P69" s="125"/>
      <c r="Q69" s="133">
        <v>2647</v>
      </c>
      <c r="R69" s="125" t="s">
        <v>686</v>
      </c>
      <c r="S69" s="133">
        <v>334235</v>
      </c>
      <c r="T69" s="133" t="s">
        <v>247</v>
      </c>
      <c r="U69" s="155">
        <v>2137</v>
      </c>
      <c r="V69" s="125" t="s">
        <v>686</v>
      </c>
      <c r="W69" s="136">
        <v>2839</v>
      </c>
      <c r="X69" s="138" t="s">
        <v>276</v>
      </c>
      <c r="Y69" s="134" t="s">
        <v>40</v>
      </c>
      <c r="Z69" s="135">
        <v>25</v>
      </c>
      <c r="AA69" s="137" t="s">
        <v>275</v>
      </c>
      <c r="AB69" s="133">
        <v>32229</v>
      </c>
      <c r="AC69" s="137" t="s">
        <v>116</v>
      </c>
      <c r="AD69" s="125"/>
      <c r="AE69" s="125"/>
      <c r="AF69" s="125"/>
      <c r="AG69" s="127">
        <f t="shared" si="9"/>
        <v>7835.6399999999994</v>
      </c>
      <c r="AH69" s="127">
        <f t="shared" si="0"/>
        <v>1039.9681465259803</v>
      </c>
      <c r="AI69" s="125" t="s">
        <v>487</v>
      </c>
      <c r="AJ69" s="125" t="s">
        <v>391</v>
      </c>
      <c r="AK69" s="125"/>
    </row>
    <row r="70" spans="1:37" s="68" customFormat="1" ht="13.2" customHeight="1" x14ac:dyDescent="0.3">
      <c r="A70" s="125" t="s">
        <v>250</v>
      </c>
      <c r="B70" s="120">
        <v>1399</v>
      </c>
      <c r="C70" s="133">
        <v>334235</v>
      </c>
      <c r="D70" s="133" t="s">
        <v>247</v>
      </c>
      <c r="E70" s="133">
        <v>2647</v>
      </c>
      <c r="F70" s="135">
        <v>2138</v>
      </c>
      <c r="G70" s="125" t="s">
        <v>686</v>
      </c>
      <c r="H70" s="125"/>
      <c r="I70" s="129">
        <v>7034</v>
      </c>
      <c r="J70" s="137" t="s">
        <v>286</v>
      </c>
      <c r="K70" s="125" t="s">
        <v>177</v>
      </c>
      <c r="L70" s="125" t="s">
        <v>41</v>
      </c>
      <c r="M70" s="134" t="s">
        <v>40</v>
      </c>
      <c r="N70" s="125"/>
      <c r="O70" s="125"/>
      <c r="P70" s="125"/>
      <c r="Q70" s="133">
        <v>2647</v>
      </c>
      <c r="R70" s="125" t="s">
        <v>686</v>
      </c>
      <c r="S70" s="133">
        <v>334235</v>
      </c>
      <c r="T70" s="133" t="s">
        <v>247</v>
      </c>
      <c r="U70" s="155">
        <v>2138</v>
      </c>
      <c r="V70" s="125" t="s">
        <v>686</v>
      </c>
      <c r="W70" s="136">
        <v>7034</v>
      </c>
      <c r="X70" s="138" t="s">
        <v>276</v>
      </c>
      <c r="Y70" s="134" t="s">
        <v>40</v>
      </c>
      <c r="Z70" s="135">
        <v>25</v>
      </c>
      <c r="AA70" s="137" t="s">
        <v>275</v>
      </c>
      <c r="AB70" s="133">
        <v>32229</v>
      </c>
      <c r="AC70" s="137" t="s">
        <v>116</v>
      </c>
      <c r="AD70" s="125"/>
      <c r="AE70" s="125"/>
      <c r="AF70" s="125"/>
      <c r="AG70" s="127">
        <f>I70*6.58</f>
        <v>46283.72</v>
      </c>
      <c r="AH70" s="127">
        <f t="shared" si="0"/>
        <v>6142.9053022761964</v>
      </c>
      <c r="AI70" s="125" t="s">
        <v>488</v>
      </c>
      <c r="AJ70" s="125" t="s">
        <v>391</v>
      </c>
      <c r="AK70" s="125"/>
    </row>
    <row r="71" spans="1:37" s="68" customFormat="1" ht="13.2" customHeight="1" x14ac:dyDescent="0.3">
      <c r="A71" s="125" t="s">
        <v>250</v>
      </c>
      <c r="B71" s="120">
        <v>1398</v>
      </c>
      <c r="C71" s="133">
        <v>334235</v>
      </c>
      <c r="D71" s="133" t="s">
        <v>247</v>
      </c>
      <c r="E71" s="133">
        <v>2647</v>
      </c>
      <c r="F71" s="135">
        <v>2139</v>
      </c>
      <c r="G71" s="125" t="s">
        <v>686</v>
      </c>
      <c r="H71" s="125"/>
      <c r="I71" s="129">
        <v>1833</v>
      </c>
      <c r="J71" s="137" t="s">
        <v>286</v>
      </c>
      <c r="K71" s="125" t="s">
        <v>177</v>
      </c>
      <c r="L71" s="125" t="s">
        <v>41</v>
      </c>
      <c r="M71" s="134" t="s">
        <v>40</v>
      </c>
      <c r="N71" s="125"/>
      <c r="O71" s="125"/>
      <c r="P71" s="125"/>
      <c r="Q71" s="133">
        <v>2647</v>
      </c>
      <c r="R71" s="125" t="s">
        <v>686</v>
      </c>
      <c r="S71" s="133">
        <v>334235</v>
      </c>
      <c r="T71" s="133" t="s">
        <v>247</v>
      </c>
      <c r="U71" s="155">
        <v>2139</v>
      </c>
      <c r="V71" s="125" t="s">
        <v>686</v>
      </c>
      <c r="W71" s="136">
        <v>1833</v>
      </c>
      <c r="X71" s="138" t="s">
        <v>276</v>
      </c>
      <c r="Y71" s="134" t="s">
        <v>40</v>
      </c>
      <c r="Z71" s="135">
        <v>3</v>
      </c>
      <c r="AA71" s="137" t="s">
        <v>275</v>
      </c>
      <c r="AB71" s="133">
        <v>32229</v>
      </c>
      <c r="AC71" s="137" t="s">
        <v>116</v>
      </c>
      <c r="AD71" s="125"/>
      <c r="AE71" s="125"/>
      <c r="AF71" s="125"/>
      <c r="AG71" s="127">
        <f t="shared" ref="AG71:AG77" si="10">I71*2.76</f>
        <v>5059.08</v>
      </c>
      <c r="AH71" s="127">
        <f t="shared" ref="AH71:AH134" si="11">AG71/7.5345</f>
        <v>671.45530559426629</v>
      </c>
      <c r="AI71" s="125" t="s">
        <v>489</v>
      </c>
      <c r="AJ71" s="125" t="s">
        <v>391</v>
      </c>
      <c r="AK71" s="125"/>
    </row>
    <row r="72" spans="1:37" s="68" customFormat="1" ht="15.6" customHeight="1" x14ac:dyDescent="0.3">
      <c r="A72" s="125" t="s">
        <v>250</v>
      </c>
      <c r="B72" s="120">
        <v>1397</v>
      </c>
      <c r="C72" s="133">
        <v>334235</v>
      </c>
      <c r="D72" s="133" t="s">
        <v>247</v>
      </c>
      <c r="E72" s="133">
        <v>2647</v>
      </c>
      <c r="F72" s="135">
        <v>2140</v>
      </c>
      <c r="G72" s="125" t="s">
        <v>686</v>
      </c>
      <c r="H72" s="125"/>
      <c r="I72" s="129">
        <v>2600</v>
      </c>
      <c r="J72" s="137" t="s">
        <v>286</v>
      </c>
      <c r="K72" s="125" t="s">
        <v>177</v>
      </c>
      <c r="L72" s="125" t="s">
        <v>41</v>
      </c>
      <c r="M72" s="134" t="s">
        <v>40</v>
      </c>
      <c r="N72" s="125"/>
      <c r="O72" s="125"/>
      <c r="P72" s="125"/>
      <c r="Q72" s="133">
        <v>2647</v>
      </c>
      <c r="R72" s="125" t="s">
        <v>686</v>
      </c>
      <c r="S72" s="133">
        <v>334235</v>
      </c>
      <c r="T72" s="133" t="s">
        <v>247</v>
      </c>
      <c r="U72" s="155">
        <v>2140</v>
      </c>
      <c r="V72" s="125" t="s">
        <v>686</v>
      </c>
      <c r="W72" s="136">
        <v>2600</v>
      </c>
      <c r="X72" s="138" t="s">
        <v>276</v>
      </c>
      <c r="Y72" s="134" t="s">
        <v>40</v>
      </c>
      <c r="Z72" s="135">
        <v>3</v>
      </c>
      <c r="AA72" s="137" t="s">
        <v>275</v>
      </c>
      <c r="AB72" s="133">
        <v>32229</v>
      </c>
      <c r="AC72" s="137" t="s">
        <v>116</v>
      </c>
      <c r="AD72" s="125"/>
      <c r="AE72" s="125"/>
      <c r="AF72" s="125"/>
      <c r="AG72" s="127">
        <f t="shared" si="10"/>
        <v>7175.9999999999991</v>
      </c>
      <c r="AH72" s="127">
        <f t="shared" si="11"/>
        <v>952.41887318335637</v>
      </c>
      <c r="AI72" s="125" t="s">
        <v>490</v>
      </c>
      <c r="AJ72" s="125" t="s">
        <v>391</v>
      </c>
      <c r="AK72" s="125"/>
    </row>
    <row r="73" spans="1:37" s="68" customFormat="1" ht="13.2" customHeight="1" x14ac:dyDescent="0.3">
      <c r="A73" s="125" t="s">
        <v>250</v>
      </c>
      <c r="B73" s="120">
        <v>1396</v>
      </c>
      <c r="C73" s="133">
        <v>334235</v>
      </c>
      <c r="D73" s="133" t="s">
        <v>247</v>
      </c>
      <c r="E73" s="133">
        <v>2647</v>
      </c>
      <c r="F73" s="135">
        <v>2141</v>
      </c>
      <c r="G73" s="125" t="s">
        <v>686</v>
      </c>
      <c r="H73" s="125"/>
      <c r="I73" s="129">
        <v>2064</v>
      </c>
      <c r="J73" s="137" t="s">
        <v>287</v>
      </c>
      <c r="K73" s="125" t="s">
        <v>177</v>
      </c>
      <c r="L73" s="125" t="s">
        <v>41</v>
      </c>
      <c r="M73" s="134" t="s">
        <v>40</v>
      </c>
      <c r="N73" s="125"/>
      <c r="O73" s="125"/>
      <c r="P73" s="125"/>
      <c r="Q73" s="133">
        <v>2647</v>
      </c>
      <c r="R73" s="125" t="s">
        <v>686</v>
      </c>
      <c r="S73" s="133">
        <v>334235</v>
      </c>
      <c r="T73" s="133" t="s">
        <v>247</v>
      </c>
      <c r="U73" s="155">
        <v>2141</v>
      </c>
      <c r="V73" s="125" t="s">
        <v>686</v>
      </c>
      <c r="W73" s="136">
        <v>2064</v>
      </c>
      <c r="X73" s="138" t="s">
        <v>276</v>
      </c>
      <c r="Y73" s="134" t="s">
        <v>40</v>
      </c>
      <c r="Z73" s="135">
        <v>3</v>
      </c>
      <c r="AA73" s="137" t="s">
        <v>275</v>
      </c>
      <c r="AB73" s="133">
        <v>32229</v>
      </c>
      <c r="AC73" s="137" t="s">
        <v>116</v>
      </c>
      <c r="AD73" s="125"/>
      <c r="AE73" s="125"/>
      <c r="AF73" s="125"/>
      <c r="AG73" s="127">
        <f t="shared" si="10"/>
        <v>5696.6399999999994</v>
      </c>
      <c r="AH73" s="127">
        <f t="shared" si="11"/>
        <v>756.07405932709526</v>
      </c>
      <c r="AI73" s="125" t="s">
        <v>491</v>
      </c>
      <c r="AJ73" s="125" t="s">
        <v>391</v>
      </c>
      <c r="AK73" s="125"/>
    </row>
    <row r="74" spans="1:37" s="68" customFormat="1" ht="13.8" customHeight="1" x14ac:dyDescent="0.3">
      <c r="A74" s="125" t="s">
        <v>250</v>
      </c>
      <c r="B74" s="120">
        <v>1395</v>
      </c>
      <c r="C74" s="133">
        <v>334235</v>
      </c>
      <c r="D74" s="133" t="s">
        <v>247</v>
      </c>
      <c r="E74" s="133">
        <v>2625</v>
      </c>
      <c r="F74" s="135">
        <v>2142</v>
      </c>
      <c r="G74" s="125" t="s">
        <v>717</v>
      </c>
      <c r="H74" s="125"/>
      <c r="I74" s="129">
        <v>2444</v>
      </c>
      <c r="J74" s="137" t="s">
        <v>287</v>
      </c>
      <c r="K74" s="125" t="s">
        <v>177</v>
      </c>
      <c r="L74" s="125" t="s">
        <v>41</v>
      </c>
      <c r="M74" s="134" t="s">
        <v>40</v>
      </c>
      <c r="N74" s="125" t="s">
        <v>716</v>
      </c>
      <c r="O74" s="125" t="s">
        <v>717</v>
      </c>
      <c r="P74" s="125"/>
      <c r="Q74" s="133">
        <v>2625</v>
      </c>
      <c r="R74" s="125" t="s">
        <v>717</v>
      </c>
      <c r="S74" s="133">
        <v>334235</v>
      </c>
      <c r="T74" s="133" t="s">
        <v>247</v>
      </c>
      <c r="U74" s="155">
        <v>2142</v>
      </c>
      <c r="V74" s="125" t="s">
        <v>717</v>
      </c>
      <c r="W74" s="136">
        <v>2444</v>
      </c>
      <c r="X74" s="138" t="s">
        <v>276</v>
      </c>
      <c r="Y74" s="134" t="s">
        <v>40</v>
      </c>
      <c r="Z74" s="135">
        <v>3</v>
      </c>
      <c r="AA74" s="137" t="s">
        <v>275</v>
      </c>
      <c r="AB74" s="133">
        <v>32229</v>
      </c>
      <c r="AC74" s="137" t="s">
        <v>116</v>
      </c>
      <c r="AD74" s="125"/>
      <c r="AE74" s="125"/>
      <c r="AF74" s="125"/>
      <c r="AG74" s="127">
        <f t="shared" si="10"/>
        <v>6745.44</v>
      </c>
      <c r="AH74" s="127">
        <f t="shared" si="11"/>
        <v>895.27374079235506</v>
      </c>
      <c r="AI74" s="125" t="s">
        <v>492</v>
      </c>
      <c r="AJ74" s="125" t="s">
        <v>391</v>
      </c>
      <c r="AK74" s="125"/>
    </row>
    <row r="75" spans="1:37" s="68" customFormat="1" ht="15" customHeight="1" x14ac:dyDescent="0.3">
      <c r="A75" s="125" t="s">
        <v>250</v>
      </c>
      <c r="B75" s="120">
        <v>1394</v>
      </c>
      <c r="C75" s="133">
        <v>334235</v>
      </c>
      <c r="D75" s="133" t="s">
        <v>247</v>
      </c>
      <c r="E75" s="133">
        <v>2647</v>
      </c>
      <c r="F75" s="135">
        <v>2143</v>
      </c>
      <c r="G75" s="125" t="s">
        <v>686</v>
      </c>
      <c r="H75" s="125"/>
      <c r="I75" s="129">
        <v>1605</v>
      </c>
      <c r="J75" s="137" t="s">
        <v>287</v>
      </c>
      <c r="K75" s="125" t="s">
        <v>177</v>
      </c>
      <c r="L75" s="125" t="s">
        <v>41</v>
      </c>
      <c r="M75" s="134" t="s">
        <v>40</v>
      </c>
      <c r="N75" s="125"/>
      <c r="O75" s="125"/>
      <c r="P75" s="125"/>
      <c r="Q75" s="133">
        <v>2647</v>
      </c>
      <c r="R75" s="125" t="s">
        <v>686</v>
      </c>
      <c r="S75" s="133">
        <v>334235</v>
      </c>
      <c r="T75" s="133" t="s">
        <v>247</v>
      </c>
      <c r="U75" s="155">
        <v>2143</v>
      </c>
      <c r="V75" s="125" t="s">
        <v>686</v>
      </c>
      <c r="W75" s="136">
        <v>1605</v>
      </c>
      <c r="X75" s="138" t="s">
        <v>276</v>
      </c>
      <c r="Y75" s="134" t="s">
        <v>40</v>
      </c>
      <c r="Z75" s="135">
        <v>3</v>
      </c>
      <c r="AA75" s="137" t="s">
        <v>275</v>
      </c>
      <c r="AB75" s="133">
        <v>32229</v>
      </c>
      <c r="AC75" s="137" t="s">
        <v>116</v>
      </c>
      <c r="AD75" s="125"/>
      <c r="AE75" s="125"/>
      <c r="AF75" s="125"/>
      <c r="AG75" s="127">
        <f t="shared" si="10"/>
        <v>4429.7999999999993</v>
      </c>
      <c r="AH75" s="127">
        <f t="shared" si="11"/>
        <v>587.93549671511039</v>
      </c>
      <c r="AI75" s="125" t="s">
        <v>493</v>
      </c>
      <c r="AJ75" s="125" t="s">
        <v>391</v>
      </c>
      <c r="AK75" s="125"/>
    </row>
    <row r="76" spans="1:37" s="68" customFormat="1" ht="15.6" customHeight="1" x14ac:dyDescent="0.3">
      <c r="A76" s="125" t="s">
        <v>250</v>
      </c>
      <c r="B76" s="120">
        <v>1393</v>
      </c>
      <c r="C76" s="133">
        <v>334235</v>
      </c>
      <c r="D76" s="133" t="s">
        <v>247</v>
      </c>
      <c r="E76" s="133">
        <v>2647</v>
      </c>
      <c r="F76" s="135">
        <v>2144</v>
      </c>
      <c r="G76" s="125" t="s">
        <v>686</v>
      </c>
      <c r="H76" s="125"/>
      <c r="I76" s="129">
        <v>1727</v>
      </c>
      <c r="J76" s="137" t="s">
        <v>97</v>
      </c>
      <c r="K76" s="125" t="s">
        <v>177</v>
      </c>
      <c r="L76" s="125" t="s">
        <v>41</v>
      </c>
      <c r="M76" s="134" t="s">
        <v>40</v>
      </c>
      <c r="N76" s="125"/>
      <c r="O76" s="125"/>
      <c r="P76" s="125"/>
      <c r="Q76" s="133">
        <v>2647</v>
      </c>
      <c r="R76" s="125" t="s">
        <v>686</v>
      </c>
      <c r="S76" s="133">
        <v>334235</v>
      </c>
      <c r="T76" s="133" t="s">
        <v>247</v>
      </c>
      <c r="U76" s="155">
        <v>2144</v>
      </c>
      <c r="V76" s="125" t="s">
        <v>686</v>
      </c>
      <c r="W76" s="136">
        <v>1727</v>
      </c>
      <c r="X76" s="138" t="s">
        <v>276</v>
      </c>
      <c r="Y76" s="134" t="s">
        <v>40</v>
      </c>
      <c r="Z76" s="135">
        <v>3</v>
      </c>
      <c r="AA76" s="137" t="s">
        <v>275</v>
      </c>
      <c r="AB76" s="133">
        <v>32229</v>
      </c>
      <c r="AC76" s="137" t="s">
        <v>116</v>
      </c>
      <c r="AD76" s="125"/>
      <c r="AE76" s="125"/>
      <c r="AF76" s="125"/>
      <c r="AG76" s="127">
        <f t="shared" si="10"/>
        <v>4766.5199999999995</v>
      </c>
      <c r="AH76" s="127">
        <f t="shared" si="11"/>
        <v>632.62592076448323</v>
      </c>
      <c r="AI76" s="125" t="s">
        <v>494</v>
      </c>
      <c r="AJ76" s="125" t="s">
        <v>391</v>
      </c>
      <c r="AK76" s="125"/>
    </row>
    <row r="77" spans="1:37" s="68" customFormat="1" ht="13.2" customHeight="1" x14ac:dyDescent="0.3">
      <c r="A77" s="125" t="s">
        <v>250</v>
      </c>
      <c r="B77" s="120">
        <v>1392</v>
      </c>
      <c r="C77" s="133">
        <v>334235</v>
      </c>
      <c r="D77" s="133" t="s">
        <v>247</v>
      </c>
      <c r="E77" s="133">
        <v>2647</v>
      </c>
      <c r="F77" s="135">
        <v>2145</v>
      </c>
      <c r="G77" s="125" t="s">
        <v>686</v>
      </c>
      <c r="H77" s="125"/>
      <c r="I77" s="129">
        <v>3189</v>
      </c>
      <c r="J77" s="137" t="s">
        <v>97</v>
      </c>
      <c r="K77" s="125" t="s">
        <v>177</v>
      </c>
      <c r="L77" s="125" t="s">
        <v>41</v>
      </c>
      <c r="M77" s="134" t="s">
        <v>40</v>
      </c>
      <c r="N77" s="125"/>
      <c r="O77" s="125"/>
      <c r="P77" s="125"/>
      <c r="Q77" s="133">
        <v>2647</v>
      </c>
      <c r="R77" s="125" t="s">
        <v>686</v>
      </c>
      <c r="S77" s="133">
        <v>334235</v>
      </c>
      <c r="T77" s="133" t="s">
        <v>247</v>
      </c>
      <c r="U77" s="155">
        <v>2145</v>
      </c>
      <c r="V77" s="125" t="s">
        <v>686</v>
      </c>
      <c r="W77" s="136">
        <v>3189</v>
      </c>
      <c r="X77" s="138" t="s">
        <v>276</v>
      </c>
      <c r="Y77" s="134" t="s">
        <v>40</v>
      </c>
      <c r="Z77" s="135">
        <v>35</v>
      </c>
      <c r="AA77" s="137" t="s">
        <v>275</v>
      </c>
      <c r="AB77" s="133">
        <v>32229</v>
      </c>
      <c r="AC77" s="137" t="s">
        <v>116</v>
      </c>
      <c r="AD77" s="125"/>
      <c r="AE77" s="125"/>
      <c r="AF77" s="125"/>
      <c r="AG77" s="127">
        <f t="shared" si="10"/>
        <v>8801.64</v>
      </c>
      <c r="AH77" s="127">
        <f t="shared" si="11"/>
        <v>1168.178379454509</v>
      </c>
      <c r="AI77" s="125" t="s">
        <v>495</v>
      </c>
      <c r="AJ77" s="125" t="s">
        <v>391</v>
      </c>
      <c r="AK77" s="125"/>
    </row>
    <row r="78" spans="1:37" s="68" customFormat="1" ht="12.6" customHeight="1" x14ac:dyDescent="0.3">
      <c r="A78" s="125" t="s">
        <v>250</v>
      </c>
      <c r="B78" s="120">
        <v>1391</v>
      </c>
      <c r="C78" s="133">
        <v>334235</v>
      </c>
      <c r="D78" s="133" t="s">
        <v>247</v>
      </c>
      <c r="E78" s="133">
        <v>2647</v>
      </c>
      <c r="F78" s="135">
        <v>2146</v>
      </c>
      <c r="G78" s="125" t="s">
        <v>686</v>
      </c>
      <c r="H78" s="125"/>
      <c r="I78" s="129">
        <v>6853</v>
      </c>
      <c r="J78" s="137" t="s">
        <v>288</v>
      </c>
      <c r="K78" s="125" t="s">
        <v>177</v>
      </c>
      <c r="L78" s="125" t="s">
        <v>41</v>
      </c>
      <c r="M78" s="134" t="s">
        <v>40</v>
      </c>
      <c r="N78" s="125"/>
      <c r="O78" s="125"/>
      <c r="P78" s="125"/>
      <c r="Q78" s="133">
        <v>2647</v>
      </c>
      <c r="R78" s="125" t="s">
        <v>686</v>
      </c>
      <c r="S78" s="133">
        <v>334235</v>
      </c>
      <c r="T78" s="133" t="s">
        <v>247</v>
      </c>
      <c r="U78" s="155">
        <v>2146</v>
      </c>
      <c r="V78" s="125" t="s">
        <v>686</v>
      </c>
      <c r="W78" s="136">
        <v>6853</v>
      </c>
      <c r="X78" s="138" t="s">
        <v>276</v>
      </c>
      <c r="Y78" s="134" t="s">
        <v>40</v>
      </c>
      <c r="Z78" s="135">
        <v>45</v>
      </c>
      <c r="AA78" s="137" t="s">
        <v>275</v>
      </c>
      <c r="AB78" s="133">
        <v>32229</v>
      </c>
      <c r="AC78" s="137" t="s">
        <v>116</v>
      </c>
      <c r="AD78" s="125"/>
      <c r="AE78" s="125"/>
      <c r="AF78" s="125"/>
      <c r="AG78" s="127">
        <f>I78*6.58</f>
        <v>45092.74</v>
      </c>
      <c r="AH78" s="127">
        <f t="shared" si="11"/>
        <v>5984.8350919105442</v>
      </c>
      <c r="AI78" s="125" t="s">
        <v>496</v>
      </c>
      <c r="AJ78" s="125" t="s">
        <v>391</v>
      </c>
      <c r="AK78" s="125"/>
    </row>
    <row r="79" spans="1:37" s="68" customFormat="1" ht="15" customHeight="1" x14ac:dyDescent="0.3">
      <c r="A79" s="125" t="s">
        <v>250</v>
      </c>
      <c r="B79" s="120">
        <v>1390</v>
      </c>
      <c r="C79" s="133">
        <v>334235</v>
      </c>
      <c r="D79" s="133" t="s">
        <v>247</v>
      </c>
      <c r="E79" s="133">
        <v>2647</v>
      </c>
      <c r="F79" s="135">
        <v>2147</v>
      </c>
      <c r="G79" s="125" t="s">
        <v>686</v>
      </c>
      <c r="H79" s="125"/>
      <c r="I79" s="129">
        <v>1694</v>
      </c>
      <c r="J79" s="137" t="s">
        <v>288</v>
      </c>
      <c r="K79" s="125" t="s">
        <v>177</v>
      </c>
      <c r="L79" s="125" t="s">
        <v>41</v>
      </c>
      <c r="M79" s="134" t="s">
        <v>40</v>
      </c>
      <c r="N79" s="125"/>
      <c r="O79" s="125"/>
      <c r="P79" s="125"/>
      <c r="Q79" s="133">
        <v>2647</v>
      </c>
      <c r="R79" s="125" t="s">
        <v>686</v>
      </c>
      <c r="S79" s="133">
        <v>334235</v>
      </c>
      <c r="T79" s="133" t="s">
        <v>247</v>
      </c>
      <c r="U79" s="155">
        <v>2147</v>
      </c>
      <c r="V79" s="125" t="s">
        <v>686</v>
      </c>
      <c r="W79" s="136">
        <v>1694</v>
      </c>
      <c r="X79" s="138" t="s">
        <v>276</v>
      </c>
      <c r="Y79" s="134" t="s">
        <v>40</v>
      </c>
      <c r="Z79" s="135">
        <v>5</v>
      </c>
      <c r="AA79" s="137" t="s">
        <v>275</v>
      </c>
      <c r="AB79" s="133">
        <v>32229</v>
      </c>
      <c r="AC79" s="137" t="s">
        <v>116</v>
      </c>
      <c r="AD79" s="125"/>
      <c r="AE79" s="125"/>
      <c r="AF79" s="125"/>
      <c r="AG79" s="127">
        <f t="shared" ref="AG79:AG89" si="12">I79*2.76</f>
        <v>4675.4399999999996</v>
      </c>
      <c r="AH79" s="127">
        <f t="shared" si="11"/>
        <v>620.5375273740791</v>
      </c>
      <c r="AI79" s="125" t="s">
        <v>497</v>
      </c>
      <c r="AJ79" s="125" t="s">
        <v>391</v>
      </c>
      <c r="AK79" s="125"/>
    </row>
    <row r="80" spans="1:37" s="68" customFormat="1" ht="16.2" customHeight="1" x14ac:dyDescent="0.3">
      <c r="A80" s="125" t="s">
        <v>250</v>
      </c>
      <c r="B80" s="120">
        <v>1389</v>
      </c>
      <c r="C80" s="133">
        <v>334235</v>
      </c>
      <c r="D80" s="133" t="s">
        <v>247</v>
      </c>
      <c r="E80" s="133">
        <v>2647</v>
      </c>
      <c r="F80" s="135">
        <v>2148</v>
      </c>
      <c r="G80" s="125" t="s">
        <v>686</v>
      </c>
      <c r="H80" s="125"/>
      <c r="I80" s="129">
        <v>7788</v>
      </c>
      <c r="J80" s="137" t="s">
        <v>288</v>
      </c>
      <c r="K80" s="125" t="s">
        <v>177</v>
      </c>
      <c r="L80" s="125" t="s">
        <v>41</v>
      </c>
      <c r="M80" s="134" t="s">
        <v>40</v>
      </c>
      <c r="N80" s="125"/>
      <c r="O80" s="125"/>
      <c r="P80" s="125"/>
      <c r="Q80" s="133">
        <v>2647</v>
      </c>
      <c r="R80" s="125" t="s">
        <v>686</v>
      </c>
      <c r="S80" s="133">
        <v>334235</v>
      </c>
      <c r="T80" s="133" t="s">
        <v>247</v>
      </c>
      <c r="U80" s="155">
        <v>2148</v>
      </c>
      <c r="V80" s="125" t="s">
        <v>686</v>
      </c>
      <c r="W80" s="136">
        <v>7788</v>
      </c>
      <c r="X80" s="138" t="s">
        <v>276</v>
      </c>
      <c r="Y80" s="134" t="s">
        <v>40</v>
      </c>
      <c r="Z80" s="135">
        <v>5</v>
      </c>
      <c r="AA80" s="137" t="s">
        <v>275</v>
      </c>
      <c r="AB80" s="133">
        <v>32229</v>
      </c>
      <c r="AC80" s="137" t="s">
        <v>116</v>
      </c>
      <c r="AD80" s="125"/>
      <c r="AE80" s="125"/>
      <c r="AF80" s="125"/>
      <c r="AG80" s="127">
        <f t="shared" si="12"/>
        <v>21494.879999999997</v>
      </c>
      <c r="AH80" s="127">
        <f t="shared" si="11"/>
        <v>2852.8608401353767</v>
      </c>
      <c r="AI80" s="125" t="s">
        <v>498</v>
      </c>
      <c r="AJ80" s="125" t="s">
        <v>391</v>
      </c>
      <c r="AK80" s="125"/>
    </row>
    <row r="81" spans="1:37" s="68" customFormat="1" ht="16.2" customHeight="1" x14ac:dyDescent="0.3">
      <c r="A81" s="125" t="s">
        <v>250</v>
      </c>
      <c r="B81" s="120">
        <v>1388</v>
      </c>
      <c r="C81" s="133">
        <v>334235</v>
      </c>
      <c r="D81" s="133" t="s">
        <v>247</v>
      </c>
      <c r="E81" s="133">
        <v>2647</v>
      </c>
      <c r="F81" s="135">
        <v>2149</v>
      </c>
      <c r="G81" s="125" t="s">
        <v>686</v>
      </c>
      <c r="H81" s="125"/>
      <c r="I81" s="129">
        <v>2724</v>
      </c>
      <c r="J81" s="137" t="s">
        <v>288</v>
      </c>
      <c r="K81" s="125" t="s">
        <v>177</v>
      </c>
      <c r="L81" s="125" t="s">
        <v>41</v>
      </c>
      <c r="M81" s="134" t="s">
        <v>40</v>
      </c>
      <c r="N81" s="125"/>
      <c r="O81" s="125"/>
      <c r="P81" s="125"/>
      <c r="Q81" s="133">
        <v>2647</v>
      </c>
      <c r="R81" s="125" t="s">
        <v>686</v>
      </c>
      <c r="S81" s="133">
        <v>334235</v>
      </c>
      <c r="T81" s="133" t="s">
        <v>247</v>
      </c>
      <c r="U81" s="155">
        <v>2149</v>
      </c>
      <c r="V81" s="125" t="s">
        <v>686</v>
      </c>
      <c r="W81" s="136">
        <v>2724</v>
      </c>
      <c r="X81" s="138" t="s">
        <v>276</v>
      </c>
      <c r="Y81" s="134" t="s">
        <v>40</v>
      </c>
      <c r="Z81" s="135">
        <v>5</v>
      </c>
      <c r="AA81" s="137" t="s">
        <v>275</v>
      </c>
      <c r="AB81" s="133">
        <v>32229</v>
      </c>
      <c r="AC81" s="137" t="s">
        <v>116</v>
      </c>
      <c r="AD81" s="125"/>
      <c r="AE81" s="125"/>
      <c r="AF81" s="125"/>
      <c r="AG81" s="127">
        <f t="shared" si="12"/>
        <v>7518.24</v>
      </c>
      <c r="AH81" s="127">
        <f t="shared" si="11"/>
        <v>997.84192713517814</v>
      </c>
      <c r="AI81" s="125" t="s">
        <v>499</v>
      </c>
      <c r="AJ81" s="125" t="s">
        <v>391</v>
      </c>
      <c r="AK81" s="125"/>
    </row>
    <row r="82" spans="1:37" s="68" customFormat="1" ht="15.6" customHeight="1" x14ac:dyDescent="0.3">
      <c r="A82" s="125" t="s">
        <v>250</v>
      </c>
      <c r="B82" s="120">
        <v>1387</v>
      </c>
      <c r="C82" s="133">
        <v>334235</v>
      </c>
      <c r="D82" s="133" t="s">
        <v>247</v>
      </c>
      <c r="E82" s="133">
        <v>2647</v>
      </c>
      <c r="F82" s="135">
        <v>2150</v>
      </c>
      <c r="G82" s="125" t="s">
        <v>686</v>
      </c>
      <c r="H82" s="125"/>
      <c r="I82" s="129">
        <v>642</v>
      </c>
      <c r="J82" s="137" t="s">
        <v>288</v>
      </c>
      <c r="K82" s="125" t="s">
        <v>177</v>
      </c>
      <c r="L82" s="125" t="s">
        <v>41</v>
      </c>
      <c r="M82" s="134" t="s">
        <v>40</v>
      </c>
      <c r="N82" s="125"/>
      <c r="O82" s="125"/>
      <c r="P82" s="125"/>
      <c r="Q82" s="133">
        <v>2647</v>
      </c>
      <c r="R82" s="125" t="s">
        <v>686</v>
      </c>
      <c r="S82" s="133">
        <v>334235</v>
      </c>
      <c r="T82" s="133" t="s">
        <v>247</v>
      </c>
      <c r="U82" s="155">
        <v>2150</v>
      </c>
      <c r="V82" s="125" t="s">
        <v>686</v>
      </c>
      <c r="W82" s="136">
        <v>642</v>
      </c>
      <c r="X82" s="138" t="s">
        <v>276</v>
      </c>
      <c r="Y82" s="134" t="s">
        <v>40</v>
      </c>
      <c r="Z82" s="135">
        <v>5</v>
      </c>
      <c r="AA82" s="137" t="s">
        <v>275</v>
      </c>
      <c r="AB82" s="133">
        <v>32229</v>
      </c>
      <c r="AC82" s="137" t="s">
        <v>116</v>
      </c>
      <c r="AD82" s="125"/>
      <c r="AE82" s="125"/>
      <c r="AF82" s="125"/>
      <c r="AG82" s="127">
        <f t="shared" si="12"/>
        <v>1771.9199999999998</v>
      </c>
      <c r="AH82" s="127">
        <f t="shared" si="11"/>
        <v>235.17419868604415</v>
      </c>
      <c r="AI82" s="125" t="s">
        <v>500</v>
      </c>
      <c r="AJ82" s="125" t="s">
        <v>391</v>
      </c>
      <c r="AK82" s="125"/>
    </row>
    <row r="83" spans="1:37" s="68" customFormat="1" ht="13.8" customHeight="1" x14ac:dyDescent="0.3">
      <c r="A83" s="125" t="s">
        <v>250</v>
      </c>
      <c r="B83" s="120">
        <v>1386</v>
      </c>
      <c r="C83" s="133">
        <v>334235</v>
      </c>
      <c r="D83" s="133" t="s">
        <v>247</v>
      </c>
      <c r="E83" s="133">
        <v>2647</v>
      </c>
      <c r="F83" s="135">
        <v>2151</v>
      </c>
      <c r="G83" s="125" t="s">
        <v>686</v>
      </c>
      <c r="H83" s="125"/>
      <c r="I83" s="129">
        <v>1970</v>
      </c>
      <c r="J83" s="137" t="s">
        <v>288</v>
      </c>
      <c r="K83" s="125" t="s">
        <v>177</v>
      </c>
      <c r="L83" s="125" t="s">
        <v>41</v>
      </c>
      <c r="M83" s="134" t="s">
        <v>40</v>
      </c>
      <c r="N83" s="125"/>
      <c r="O83" s="125"/>
      <c r="P83" s="125"/>
      <c r="Q83" s="133">
        <v>2647</v>
      </c>
      <c r="R83" s="125" t="s">
        <v>686</v>
      </c>
      <c r="S83" s="133">
        <v>334235</v>
      </c>
      <c r="T83" s="133" t="s">
        <v>247</v>
      </c>
      <c r="U83" s="155">
        <v>2151</v>
      </c>
      <c r="V83" s="125" t="s">
        <v>686</v>
      </c>
      <c r="W83" s="136">
        <v>1970</v>
      </c>
      <c r="X83" s="138" t="s">
        <v>276</v>
      </c>
      <c r="Y83" s="134" t="s">
        <v>40</v>
      </c>
      <c r="Z83" s="135">
        <v>5</v>
      </c>
      <c r="AA83" s="137" t="s">
        <v>275</v>
      </c>
      <c r="AB83" s="133">
        <v>32229</v>
      </c>
      <c r="AC83" s="137" t="s">
        <v>116</v>
      </c>
      <c r="AD83" s="125"/>
      <c r="AE83" s="125"/>
      <c r="AF83" s="125"/>
      <c r="AG83" s="127">
        <f t="shared" si="12"/>
        <v>5437.2</v>
      </c>
      <c r="AH83" s="127">
        <f t="shared" si="11"/>
        <v>721.64045391200466</v>
      </c>
      <c r="AI83" s="125" t="s">
        <v>501</v>
      </c>
      <c r="AJ83" s="125" t="s">
        <v>391</v>
      </c>
      <c r="AK83" s="125"/>
    </row>
    <row r="84" spans="1:37" s="68" customFormat="1" ht="16.8" customHeight="1" x14ac:dyDescent="0.3">
      <c r="A84" s="125" t="s">
        <v>250</v>
      </c>
      <c r="B84" s="120">
        <v>1385</v>
      </c>
      <c r="C84" s="133">
        <v>334235</v>
      </c>
      <c r="D84" s="133" t="s">
        <v>247</v>
      </c>
      <c r="E84" s="133">
        <v>2647</v>
      </c>
      <c r="F84" s="135">
        <v>2152</v>
      </c>
      <c r="G84" s="125" t="s">
        <v>686</v>
      </c>
      <c r="H84" s="125"/>
      <c r="I84" s="129">
        <v>1810</v>
      </c>
      <c r="J84" s="137" t="s">
        <v>288</v>
      </c>
      <c r="K84" s="125" t="s">
        <v>177</v>
      </c>
      <c r="L84" s="125" t="s">
        <v>41</v>
      </c>
      <c r="M84" s="134" t="s">
        <v>40</v>
      </c>
      <c r="N84" s="125"/>
      <c r="O84" s="125"/>
      <c r="P84" s="125"/>
      <c r="Q84" s="133">
        <v>2647</v>
      </c>
      <c r="R84" s="125" t="s">
        <v>686</v>
      </c>
      <c r="S84" s="133">
        <v>334235</v>
      </c>
      <c r="T84" s="133" t="s">
        <v>247</v>
      </c>
      <c r="U84" s="155">
        <v>2152</v>
      </c>
      <c r="V84" s="125" t="s">
        <v>686</v>
      </c>
      <c r="W84" s="136">
        <v>1810</v>
      </c>
      <c r="X84" s="138" t="s">
        <v>276</v>
      </c>
      <c r="Y84" s="134" t="s">
        <v>40</v>
      </c>
      <c r="Z84" s="135">
        <v>5</v>
      </c>
      <c r="AA84" s="137" t="s">
        <v>275</v>
      </c>
      <c r="AB84" s="133">
        <v>32229</v>
      </c>
      <c r="AC84" s="137" t="s">
        <v>116</v>
      </c>
      <c r="AD84" s="125"/>
      <c r="AE84" s="125"/>
      <c r="AF84" s="125"/>
      <c r="AG84" s="127">
        <f t="shared" si="12"/>
        <v>4995.5999999999995</v>
      </c>
      <c r="AH84" s="127">
        <f t="shared" si="11"/>
        <v>663.03006171610582</v>
      </c>
      <c r="AI84" s="125" t="s">
        <v>502</v>
      </c>
      <c r="AJ84" s="125" t="s">
        <v>391</v>
      </c>
      <c r="AK84" s="125"/>
    </row>
    <row r="85" spans="1:37" s="68" customFormat="1" ht="15" customHeight="1" x14ac:dyDescent="0.3">
      <c r="A85" s="125" t="s">
        <v>250</v>
      </c>
      <c r="B85" s="120">
        <v>1384</v>
      </c>
      <c r="C85" s="133">
        <v>334235</v>
      </c>
      <c r="D85" s="133" t="s">
        <v>247</v>
      </c>
      <c r="E85" s="133">
        <v>2647</v>
      </c>
      <c r="F85" s="135">
        <v>2153</v>
      </c>
      <c r="G85" s="125" t="s">
        <v>686</v>
      </c>
      <c r="H85" s="125"/>
      <c r="I85" s="129">
        <v>1702</v>
      </c>
      <c r="J85" s="137" t="s">
        <v>288</v>
      </c>
      <c r="K85" s="125" t="s">
        <v>177</v>
      </c>
      <c r="L85" s="125" t="s">
        <v>41</v>
      </c>
      <c r="M85" s="134" t="s">
        <v>40</v>
      </c>
      <c r="N85" s="125"/>
      <c r="O85" s="125"/>
      <c r="P85" s="125"/>
      <c r="Q85" s="133">
        <v>2647</v>
      </c>
      <c r="R85" s="125" t="s">
        <v>686</v>
      </c>
      <c r="S85" s="133">
        <v>334235</v>
      </c>
      <c r="T85" s="133" t="s">
        <v>247</v>
      </c>
      <c r="U85" s="155">
        <v>2153</v>
      </c>
      <c r="V85" s="125" t="s">
        <v>686</v>
      </c>
      <c r="W85" s="136">
        <v>1702</v>
      </c>
      <c r="X85" s="138" t="s">
        <v>276</v>
      </c>
      <c r="Y85" s="134" t="s">
        <v>40</v>
      </c>
      <c r="Z85" s="135">
        <v>5</v>
      </c>
      <c r="AA85" s="137" t="s">
        <v>275</v>
      </c>
      <c r="AB85" s="133">
        <v>32229</v>
      </c>
      <c r="AC85" s="137" t="s">
        <v>116</v>
      </c>
      <c r="AD85" s="125"/>
      <c r="AE85" s="125"/>
      <c r="AF85" s="125"/>
      <c r="AG85" s="127">
        <f t="shared" si="12"/>
        <v>4697.5199999999995</v>
      </c>
      <c r="AH85" s="127">
        <f t="shared" si="11"/>
        <v>623.46804698387405</v>
      </c>
      <c r="AI85" s="125" t="s">
        <v>503</v>
      </c>
      <c r="AJ85" s="125" t="s">
        <v>391</v>
      </c>
      <c r="AK85" s="125"/>
    </row>
    <row r="86" spans="1:37" s="68" customFormat="1" ht="12.6" customHeight="1" x14ac:dyDescent="0.3">
      <c r="A86" s="125" t="s">
        <v>250</v>
      </c>
      <c r="B86" s="120">
        <v>1383</v>
      </c>
      <c r="C86" s="133">
        <v>334235</v>
      </c>
      <c r="D86" s="133" t="s">
        <v>247</v>
      </c>
      <c r="E86" s="133">
        <v>2647</v>
      </c>
      <c r="F86" s="135">
        <v>2154</v>
      </c>
      <c r="G86" s="125" t="s">
        <v>686</v>
      </c>
      <c r="H86" s="125"/>
      <c r="I86" s="129">
        <v>4839</v>
      </c>
      <c r="J86" s="137" t="s">
        <v>288</v>
      </c>
      <c r="K86" s="125" t="s">
        <v>177</v>
      </c>
      <c r="L86" s="125" t="s">
        <v>41</v>
      </c>
      <c r="M86" s="134" t="s">
        <v>40</v>
      </c>
      <c r="N86" s="125"/>
      <c r="O86" s="125"/>
      <c r="P86" s="125"/>
      <c r="Q86" s="133">
        <v>2647</v>
      </c>
      <c r="R86" s="125" t="s">
        <v>686</v>
      </c>
      <c r="S86" s="133">
        <v>334235</v>
      </c>
      <c r="T86" s="133" t="s">
        <v>247</v>
      </c>
      <c r="U86" s="155">
        <v>2154</v>
      </c>
      <c r="V86" s="125" t="s">
        <v>686</v>
      </c>
      <c r="W86" s="136">
        <v>4839</v>
      </c>
      <c r="X86" s="138" t="s">
        <v>276</v>
      </c>
      <c r="Y86" s="134" t="s">
        <v>40</v>
      </c>
      <c r="Z86" s="135">
        <v>5</v>
      </c>
      <c r="AA86" s="137" t="s">
        <v>275</v>
      </c>
      <c r="AB86" s="133">
        <v>32229</v>
      </c>
      <c r="AC86" s="137" t="s">
        <v>116</v>
      </c>
      <c r="AD86" s="125"/>
      <c r="AE86" s="125"/>
      <c r="AF86" s="125"/>
      <c r="AG86" s="127">
        <f t="shared" si="12"/>
        <v>13355.64</v>
      </c>
      <c r="AH86" s="127">
        <f t="shared" si="11"/>
        <v>1772.5980489747162</v>
      </c>
      <c r="AI86" s="125" t="s">
        <v>504</v>
      </c>
      <c r="AJ86" s="125" t="s">
        <v>391</v>
      </c>
      <c r="AK86" s="125"/>
    </row>
    <row r="87" spans="1:37" s="68" customFormat="1" ht="12" customHeight="1" x14ac:dyDescent="0.3">
      <c r="A87" s="125" t="s">
        <v>250</v>
      </c>
      <c r="B87" s="120">
        <v>1382</v>
      </c>
      <c r="C87" s="133">
        <v>334235</v>
      </c>
      <c r="D87" s="133" t="s">
        <v>247</v>
      </c>
      <c r="E87" s="133">
        <v>2647</v>
      </c>
      <c r="F87" s="135">
        <v>2155</v>
      </c>
      <c r="G87" s="125" t="s">
        <v>686</v>
      </c>
      <c r="H87" s="125"/>
      <c r="I87" s="129">
        <v>3473</v>
      </c>
      <c r="J87" s="137" t="s">
        <v>288</v>
      </c>
      <c r="K87" s="125" t="s">
        <v>177</v>
      </c>
      <c r="L87" s="125" t="s">
        <v>41</v>
      </c>
      <c r="M87" s="134" t="s">
        <v>40</v>
      </c>
      <c r="N87" s="125"/>
      <c r="O87" s="125"/>
      <c r="P87" s="125"/>
      <c r="Q87" s="133">
        <v>2647</v>
      </c>
      <c r="R87" s="125" t="s">
        <v>686</v>
      </c>
      <c r="S87" s="133">
        <v>334235</v>
      </c>
      <c r="T87" s="133" t="s">
        <v>247</v>
      </c>
      <c r="U87" s="155">
        <v>2155</v>
      </c>
      <c r="V87" s="125" t="s">
        <v>686</v>
      </c>
      <c r="W87" s="136">
        <v>3473</v>
      </c>
      <c r="X87" s="138" t="s">
        <v>276</v>
      </c>
      <c r="Y87" s="134" t="s">
        <v>40</v>
      </c>
      <c r="Z87" s="135">
        <v>45</v>
      </c>
      <c r="AA87" s="137" t="s">
        <v>275</v>
      </c>
      <c r="AB87" s="133">
        <v>32229</v>
      </c>
      <c r="AC87" s="137" t="s">
        <v>116</v>
      </c>
      <c r="AD87" s="125"/>
      <c r="AE87" s="125"/>
      <c r="AF87" s="125"/>
      <c r="AG87" s="127">
        <f t="shared" si="12"/>
        <v>9585.48</v>
      </c>
      <c r="AH87" s="127">
        <f t="shared" si="11"/>
        <v>1272.2118256022295</v>
      </c>
      <c r="AI87" s="125" t="s">
        <v>505</v>
      </c>
      <c r="AJ87" s="125" t="s">
        <v>391</v>
      </c>
      <c r="AK87" s="125"/>
    </row>
    <row r="88" spans="1:37" s="68" customFormat="1" ht="10.8" customHeight="1" x14ac:dyDescent="0.3">
      <c r="A88" s="125" t="s">
        <v>250</v>
      </c>
      <c r="B88" s="120">
        <v>1381</v>
      </c>
      <c r="C88" s="133">
        <v>334235</v>
      </c>
      <c r="D88" s="133" t="s">
        <v>247</v>
      </c>
      <c r="E88" s="133">
        <v>2647</v>
      </c>
      <c r="F88" s="135">
        <v>2156</v>
      </c>
      <c r="G88" s="125" t="s">
        <v>686</v>
      </c>
      <c r="H88" s="125"/>
      <c r="I88" s="129">
        <v>1507</v>
      </c>
      <c r="J88" s="137" t="s">
        <v>288</v>
      </c>
      <c r="K88" s="125" t="s">
        <v>177</v>
      </c>
      <c r="L88" s="125" t="s">
        <v>41</v>
      </c>
      <c r="M88" s="134" t="s">
        <v>40</v>
      </c>
      <c r="N88" s="125"/>
      <c r="O88" s="125"/>
      <c r="P88" s="125"/>
      <c r="Q88" s="133">
        <v>2647</v>
      </c>
      <c r="R88" s="125" t="s">
        <v>686</v>
      </c>
      <c r="S88" s="133">
        <v>334235</v>
      </c>
      <c r="T88" s="133" t="s">
        <v>247</v>
      </c>
      <c r="U88" s="155">
        <v>2156</v>
      </c>
      <c r="V88" s="125" t="s">
        <v>686</v>
      </c>
      <c r="W88" s="136">
        <v>1507</v>
      </c>
      <c r="X88" s="138" t="s">
        <v>276</v>
      </c>
      <c r="Y88" s="134" t="s">
        <v>40</v>
      </c>
      <c r="Z88" s="135">
        <v>4</v>
      </c>
      <c r="AA88" s="137" t="s">
        <v>275</v>
      </c>
      <c r="AB88" s="133">
        <v>32229</v>
      </c>
      <c r="AC88" s="137" t="s">
        <v>116</v>
      </c>
      <c r="AD88" s="125"/>
      <c r="AE88" s="125"/>
      <c r="AF88" s="125"/>
      <c r="AG88" s="127">
        <f t="shared" si="12"/>
        <v>4159.32</v>
      </c>
      <c r="AH88" s="127">
        <f t="shared" si="11"/>
        <v>552.03663149512238</v>
      </c>
      <c r="AI88" s="125" t="s">
        <v>506</v>
      </c>
      <c r="AJ88" s="125" t="s">
        <v>391</v>
      </c>
      <c r="AK88" s="125"/>
    </row>
    <row r="89" spans="1:37" s="68" customFormat="1" ht="12.6" customHeight="1" x14ac:dyDescent="0.3">
      <c r="A89" s="125" t="s">
        <v>250</v>
      </c>
      <c r="B89" s="120">
        <v>1380</v>
      </c>
      <c r="C89" s="133">
        <v>334235</v>
      </c>
      <c r="D89" s="133" t="s">
        <v>247</v>
      </c>
      <c r="E89" s="133">
        <v>2647</v>
      </c>
      <c r="F89" s="135">
        <v>2157</v>
      </c>
      <c r="G89" s="125" t="s">
        <v>686</v>
      </c>
      <c r="H89" s="125"/>
      <c r="I89" s="129">
        <v>2642</v>
      </c>
      <c r="J89" s="137" t="s">
        <v>288</v>
      </c>
      <c r="K89" s="125" t="s">
        <v>177</v>
      </c>
      <c r="L89" s="125" t="s">
        <v>41</v>
      </c>
      <c r="M89" s="134" t="s">
        <v>40</v>
      </c>
      <c r="N89" s="125"/>
      <c r="O89" s="125"/>
      <c r="P89" s="125"/>
      <c r="Q89" s="133">
        <v>2647</v>
      </c>
      <c r="R89" s="125" t="s">
        <v>686</v>
      </c>
      <c r="S89" s="133">
        <v>334235</v>
      </c>
      <c r="T89" s="133" t="s">
        <v>247</v>
      </c>
      <c r="U89" s="155">
        <v>2157</v>
      </c>
      <c r="V89" s="125" t="s">
        <v>686</v>
      </c>
      <c r="W89" s="136">
        <v>2642</v>
      </c>
      <c r="X89" s="138" t="s">
        <v>276</v>
      </c>
      <c r="Y89" s="134" t="s">
        <v>40</v>
      </c>
      <c r="Z89" s="135">
        <v>41</v>
      </c>
      <c r="AA89" s="137" t="s">
        <v>275</v>
      </c>
      <c r="AB89" s="133">
        <v>32229</v>
      </c>
      <c r="AC89" s="137" t="s">
        <v>116</v>
      </c>
      <c r="AD89" s="125"/>
      <c r="AE89" s="125"/>
      <c r="AF89" s="125"/>
      <c r="AG89" s="127">
        <f t="shared" si="12"/>
        <v>7291.9199999999992</v>
      </c>
      <c r="AH89" s="127">
        <f t="shared" si="11"/>
        <v>967.8041011347799</v>
      </c>
      <c r="AI89" s="125" t="s">
        <v>507</v>
      </c>
      <c r="AJ89" s="125" t="s">
        <v>391</v>
      </c>
      <c r="AK89" s="125"/>
    </row>
    <row r="90" spans="1:37" s="68" customFormat="1" ht="13.2" customHeight="1" x14ac:dyDescent="0.3">
      <c r="A90" s="125" t="s">
        <v>250</v>
      </c>
      <c r="B90" s="120">
        <v>1379</v>
      </c>
      <c r="C90" s="133">
        <v>334235</v>
      </c>
      <c r="D90" s="133" t="s">
        <v>247</v>
      </c>
      <c r="E90" s="133">
        <v>2647</v>
      </c>
      <c r="F90" s="135">
        <v>2158</v>
      </c>
      <c r="G90" s="125" t="s">
        <v>686</v>
      </c>
      <c r="H90" s="125"/>
      <c r="I90" s="129">
        <v>5204</v>
      </c>
      <c r="J90" s="137" t="s">
        <v>288</v>
      </c>
      <c r="K90" s="125" t="s">
        <v>177</v>
      </c>
      <c r="L90" s="125" t="s">
        <v>41</v>
      </c>
      <c r="M90" s="134" t="s">
        <v>40</v>
      </c>
      <c r="N90" s="125"/>
      <c r="O90" s="125"/>
      <c r="P90" s="125"/>
      <c r="Q90" s="133">
        <v>2647</v>
      </c>
      <c r="R90" s="125" t="s">
        <v>686</v>
      </c>
      <c r="S90" s="133">
        <v>334235</v>
      </c>
      <c r="T90" s="133" t="s">
        <v>247</v>
      </c>
      <c r="U90" s="155">
        <v>2158</v>
      </c>
      <c r="V90" s="125" t="s">
        <v>686</v>
      </c>
      <c r="W90" s="136">
        <v>5204</v>
      </c>
      <c r="X90" s="138" t="s">
        <v>276</v>
      </c>
      <c r="Y90" s="134" t="s">
        <v>40</v>
      </c>
      <c r="Z90" s="135">
        <v>41</v>
      </c>
      <c r="AA90" s="137" t="s">
        <v>275</v>
      </c>
      <c r="AB90" s="133">
        <v>32229</v>
      </c>
      <c r="AC90" s="137" t="s">
        <v>116</v>
      </c>
      <c r="AD90" s="125"/>
      <c r="AE90" s="125"/>
      <c r="AF90" s="125"/>
      <c r="AG90" s="127">
        <f t="shared" ref="AG90:AG91" si="13">I90*6.58</f>
        <v>34242.32</v>
      </c>
      <c r="AH90" s="127">
        <f t="shared" si="11"/>
        <v>4544.7368770323174</v>
      </c>
      <c r="AI90" s="125" t="s">
        <v>508</v>
      </c>
      <c r="AJ90" s="125" t="s">
        <v>391</v>
      </c>
      <c r="AK90" s="125"/>
    </row>
    <row r="91" spans="1:37" s="68" customFormat="1" ht="13.2" customHeight="1" x14ac:dyDescent="0.3">
      <c r="A91" s="125" t="s">
        <v>250</v>
      </c>
      <c r="B91" s="120">
        <v>1378</v>
      </c>
      <c r="C91" s="133">
        <v>334235</v>
      </c>
      <c r="D91" s="133" t="s">
        <v>247</v>
      </c>
      <c r="E91" s="133">
        <v>2647</v>
      </c>
      <c r="F91" s="135">
        <v>2159</v>
      </c>
      <c r="G91" s="125" t="s">
        <v>686</v>
      </c>
      <c r="H91" s="125"/>
      <c r="I91" s="129">
        <v>5374</v>
      </c>
      <c r="J91" s="137" t="s">
        <v>288</v>
      </c>
      <c r="K91" s="125" t="s">
        <v>177</v>
      </c>
      <c r="L91" s="125" t="s">
        <v>41</v>
      </c>
      <c r="M91" s="134" t="s">
        <v>40</v>
      </c>
      <c r="N91" s="125"/>
      <c r="O91" s="125"/>
      <c r="P91" s="125"/>
      <c r="Q91" s="133">
        <v>2647</v>
      </c>
      <c r="R91" s="125" t="s">
        <v>686</v>
      </c>
      <c r="S91" s="133">
        <v>334235</v>
      </c>
      <c r="T91" s="133" t="s">
        <v>247</v>
      </c>
      <c r="U91" s="155">
        <v>2159</v>
      </c>
      <c r="V91" s="125" t="s">
        <v>686</v>
      </c>
      <c r="W91" s="136">
        <v>5374</v>
      </c>
      <c r="X91" s="138" t="s">
        <v>276</v>
      </c>
      <c r="Y91" s="134" t="s">
        <v>40</v>
      </c>
      <c r="Z91" s="135">
        <v>41</v>
      </c>
      <c r="AA91" s="137" t="s">
        <v>275</v>
      </c>
      <c r="AB91" s="133">
        <v>32229</v>
      </c>
      <c r="AC91" s="137" t="s">
        <v>116</v>
      </c>
      <c r="AD91" s="125"/>
      <c r="AE91" s="125"/>
      <c r="AF91" s="125"/>
      <c r="AG91" s="127">
        <f t="shared" si="13"/>
        <v>35360.92</v>
      </c>
      <c r="AH91" s="127">
        <f t="shared" si="11"/>
        <v>4693.2006105249184</v>
      </c>
      <c r="AI91" s="125" t="s">
        <v>509</v>
      </c>
      <c r="AJ91" s="125" t="s">
        <v>391</v>
      </c>
      <c r="AK91" s="125"/>
    </row>
    <row r="92" spans="1:37" s="68" customFormat="1" ht="10.199999999999999" customHeight="1" x14ac:dyDescent="0.3">
      <c r="A92" s="125" t="s">
        <v>250</v>
      </c>
      <c r="B92" s="120">
        <v>1377</v>
      </c>
      <c r="C92" s="133">
        <v>334235</v>
      </c>
      <c r="D92" s="133" t="s">
        <v>247</v>
      </c>
      <c r="E92" s="133">
        <v>2647</v>
      </c>
      <c r="F92" s="135">
        <v>2160</v>
      </c>
      <c r="G92" s="125" t="s">
        <v>686</v>
      </c>
      <c r="H92" s="125"/>
      <c r="I92" s="129">
        <v>2105</v>
      </c>
      <c r="J92" s="137" t="s">
        <v>284</v>
      </c>
      <c r="K92" s="125" t="s">
        <v>177</v>
      </c>
      <c r="L92" s="125" t="s">
        <v>41</v>
      </c>
      <c r="M92" s="134" t="s">
        <v>40</v>
      </c>
      <c r="N92" s="125"/>
      <c r="O92" s="125"/>
      <c r="P92" s="125"/>
      <c r="Q92" s="133">
        <v>2647</v>
      </c>
      <c r="R92" s="125" t="s">
        <v>686</v>
      </c>
      <c r="S92" s="133">
        <v>334235</v>
      </c>
      <c r="T92" s="133" t="s">
        <v>247</v>
      </c>
      <c r="U92" s="155">
        <v>2160</v>
      </c>
      <c r="V92" s="125" t="s">
        <v>686</v>
      </c>
      <c r="W92" s="136">
        <v>2105</v>
      </c>
      <c r="X92" s="138" t="s">
        <v>276</v>
      </c>
      <c r="Y92" s="134" t="s">
        <v>40</v>
      </c>
      <c r="Z92" s="135">
        <v>12</v>
      </c>
      <c r="AA92" s="137" t="s">
        <v>275</v>
      </c>
      <c r="AB92" s="133">
        <v>32229</v>
      </c>
      <c r="AC92" s="137" t="s">
        <v>116</v>
      </c>
      <c r="AD92" s="125"/>
      <c r="AE92" s="125"/>
      <c r="AF92" s="125"/>
      <c r="AG92" s="127">
        <f t="shared" ref="AG92:AG93" si="14">I92*2.76</f>
        <v>5809.7999999999993</v>
      </c>
      <c r="AH92" s="127">
        <f t="shared" si="11"/>
        <v>771.09297232729432</v>
      </c>
      <c r="AI92" s="125" t="s">
        <v>510</v>
      </c>
      <c r="AJ92" s="125" t="s">
        <v>391</v>
      </c>
      <c r="AK92" s="125"/>
    </row>
    <row r="93" spans="1:37" s="68" customFormat="1" ht="13.8" customHeight="1" x14ac:dyDescent="0.3">
      <c r="A93" s="125" t="s">
        <v>250</v>
      </c>
      <c r="B93" s="120">
        <v>1376</v>
      </c>
      <c r="C93" s="133">
        <v>334235</v>
      </c>
      <c r="D93" s="133" t="s">
        <v>247</v>
      </c>
      <c r="E93" s="133">
        <v>2647</v>
      </c>
      <c r="F93" s="135">
        <v>2161</v>
      </c>
      <c r="G93" s="125" t="s">
        <v>686</v>
      </c>
      <c r="H93" s="125"/>
      <c r="I93" s="129">
        <v>4599</v>
      </c>
      <c r="J93" s="137" t="s">
        <v>284</v>
      </c>
      <c r="K93" s="125" t="s">
        <v>177</v>
      </c>
      <c r="L93" s="125" t="s">
        <v>41</v>
      </c>
      <c r="M93" s="134" t="s">
        <v>40</v>
      </c>
      <c r="N93" s="125"/>
      <c r="O93" s="125"/>
      <c r="P93" s="125"/>
      <c r="Q93" s="133">
        <v>2647</v>
      </c>
      <c r="R93" s="125" t="s">
        <v>686</v>
      </c>
      <c r="S93" s="133">
        <v>334235</v>
      </c>
      <c r="T93" s="133" t="s">
        <v>247</v>
      </c>
      <c r="U93" s="155">
        <v>2161</v>
      </c>
      <c r="V93" s="125" t="s">
        <v>686</v>
      </c>
      <c r="W93" s="136">
        <v>4599</v>
      </c>
      <c r="X93" s="138" t="s">
        <v>276</v>
      </c>
      <c r="Y93" s="134" t="s">
        <v>40</v>
      </c>
      <c r="Z93" s="135">
        <v>12</v>
      </c>
      <c r="AA93" s="137" t="s">
        <v>275</v>
      </c>
      <c r="AB93" s="133">
        <v>32229</v>
      </c>
      <c r="AC93" s="137" t="s">
        <v>116</v>
      </c>
      <c r="AD93" s="125"/>
      <c r="AE93" s="125"/>
      <c r="AF93" s="125"/>
      <c r="AG93" s="127">
        <f t="shared" si="14"/>
        <v>12693.24</v>
      </c>
      <c r="AH93" s="127">
        <f t="shared" si="11"/>
        <v>1684.682460680868</v>
      </c>
      <c r="AI93" s="125" t="s">
        <v>511</v>
      </c>
      <c r="AJ93" s="125" t="s">
        <v>391</v>
      </c>
      <c r="AK93" s="125"/>
    </row>
    <row r="94" spans="1:37" s="68" customFormat="1" ht="13.8" customHeight="1" x14ac:dyDescent="0.3">
      <c r="A94" s="125" t="s">
        <v>250</v>
      </c>
      <c r="B94" s="120">
        <v>1375</v>
      </c>
      <c r="C94" s="133">
        <v>334235</v>
      </c>
      <c r="D94" s="133" t="s">
        <v>247</v>
      </c>
      <c r="E94" s="133">
        <v>2647</v>
      </c>
      <c r="F94" s="135">
        <v>2162</v>
      </c>
      <c r="G94" s="125" t="s">
        <v>686</v>
      </c>
      <c r="H94" s="125"/>
      <c r="I94" s="129">
        <v>5160</v>
      </c>
      <c r="J94" s="137" t="s">
        <v>284</v>
      </c>
      <c r="K94" s="125" t="s">
        <v>177</v>
      </c>
      <c r="L94" s="125" t="s">
        <v>41</v>
      </c>
      <c r="M94" s="134" t="s">
        <v>40</v>
      </c>
      <c r="N94" s="125"/>
      <c r="O94" s="125"/>
      <c r="P94" s="125"/>
      <c r="Q94" s="133">
        <v>2647</v>
      </c>
      <c r="R94" s="125" t="s">
        <v>686</v>
      </c>
      <c r="S94" s="133">
        <v>334235</v>
      </c>
      <c r="T94" s="133" t="s">
        <v>247</v>
      </c>
      <c r="U94" s="155">
        <v>2162</v>
      </c>
      <c r="V94" s="125" t="s">
        <v>686</v>
      </c>
      <c r="W94" s="136">
        <v>5160</v>
      </c>
      <c r="X94" s="138" t="s">
        <v>276</v>
      </c>
      <c r="Y94" s="134" t="s">
        <v>40</v>
      </c>
      <c r="Z94" s="135">
        <v>12</v>
      </c>
      <c r="AA94" s="137" t="s">
        <v>275</v>
      </c>
      <c r="AB94" s="133">
        <v>32229</v>
      </c>
      <c r="AC94" s="137" t="s">
        <v>116</v>
      </c>
      <c r="AD94" s="125"/>
      <c r="AE94" s="125"/>
      <c r="AF94" s="125"/>
      <c r="AG94" s="127">
        <f>I94*6.58</f>
        <v>33952.800000000003</v>
      </c>
      <c r="AH94" s="127">
        <f t="shared" si="11"/>
        <v>4506.3109695401154</v>
      </c>
      <c r="AI94" s="125" t="s">
        <v>512</v>
      </c>
      <c r="AJ94" s="125" t="s">
        <v>391</v>
      </c>
      <c r="AK94" s="125"/>
    </row>
    <row r="95" spans="1:37" s="68" customFormat="1" ht="12.6" customHeight="1" x14ac:dyDescent="0.3">
      <c r="A95" s="125" t="s">
        <v>250</v>
      </c>
      <c r="B95" s="120">
        <v>1374</v>
      </c>
      <c r="C95" s="133">
        <v>334235</v>
      </c>
      <c r="D95" s="133" t="s">
        <v>247</v>
      </c>
      <c r="E95" s="133">
        <v>2647</v>
      </c>
      <c r="F95" s="135">
        <v>2163</v>
      </c>
      <c r="G95" s="125" t="s">
        <v>686</v>
      </c>
      <c r="H95" s="125"/>
      <c r="I95" s="129">
        <v>2110</v>
      </c>
      <c r="J95" s="137" t="s">
        <v>284</v>
      </c>
      <c r="K95" s="125" t="s">
        <v>177</v>
      </c>
      <c r="L95" s="125" t="s">
        <v>41</v>
      </c>
      <c r="M95" s="134" t="s">
        <v>40</v>
      </c>
      <c r="N95" s="125"/>
      <c r="O95" s="125"/>
      <c r="P95" s="125"/>
      <c r="Q95" s="133">
        <v>2647</v>
      </c>
      <c r="R95" s="125" t="s">
        <v>686</v>
      </c>
      <c r="S95" s="133">
        <v>334235</v>
      </c>
      <c r="T95" s="133" t="s">
        <v>247</v>
      </c>
      <c r="U95" s="155">
        <v>2163</v>
      </c>
      <c r="V95" s="125" t="s">
        <v>686</v>
      </c>
      <c r="W95" s="136">
        <v>2110</v>
      </c>
      <c r="X95" s="138" t="s">
        <v>276</v>
      </c>
      <c r="Y95" s="134" t="s">
        <v>40</v>
      </c>
      <c r="Z95" s="135">
        <v>12</v>
      </c>
      <c r="AA95" s="137" t="s">
        <v>275</v>
      </c>
      <c r="AB95" s="133">
        <v>32229</v>
      </c>
      <c r="AC95" s="137" t="s">
        <v>116</v>
      </c>
      <c r="AD95" s="125"/>
      <c r="AE95" s="125"/>
      <c r="AF95" s="125"/>
      <c r="AG95" s="127">
        <f t="shared" ref="AG95:AG96" si="15">I95*2.76</f>
        <v>5823.5999999999995</v>
      </c>
      <c r="AH95" s="127">
        <f t="shared" si="11"/>
        <v>772.9245470834162</v>
      </c>
      <c r="AI95" s="125" t="s">
        <v>513</v>
      </c>
      <c r="AJ95" s="125" t="s">
        <v>391</v>
      </c>
      <c r="AK95" s="125"/>
    </row>
    <row r="96" spans="1:37" s="68" customFormat="1" ht="12.6" customHeight="1" x14ac:dyDescent="0.3">
      <c r="A96" s="125" t="s">
        <v>250</v>
      </c>
      <c r="B96" s="120">
        <v>1373</v>
      </c>
      <c r="C96" s="133">
        <v>334235</v>
      </c>
      <c r="D96" s="133" t="s">
        <v>247</v>
      </c>
      <c r="E96" s="133">
        <v>2647</v>
      </c>
      <c r="F96" s="135">
        <v>2164</v>
      </c>
      <c r="G96" s="125" t="s">
        <v>686</v>
      </c>
      <c r="H96" s="125"/>
      <c r="I96" s="129">
        <v>1945</v>
      </c>
      <c r="J96" s="137" t="s">
        <v>284</v>
      </c>
      <c r="K96" s="125" t="s">
        <v>177</v>
      </c>
      <c r="L96" s="125" t="s">
        <v>41</v>
      </c>
      <c r="M96" s="134" t="s">
        <v>40</v>
      </c>
      <c r="N96" s="125" t="s">
        <v>756</v>
      </c>
      <c r="O96" s="125" t="s">
        <v>404</v>
      </c>
      <c r="P96" s="125"/>
      <c r="Q96" s="133">
        <v>2647</v>
      </c>
      <c r="R96" s="125" t="s">
        <v>686</v>
      </c>
      <c r="S96" s="133">
        <v>334235</v>
      </c>
      <c r="T96" s="133" t="s">
        <v>247</v>
      </c>
      <c r="U96" s="155">
        <v>2164</v>
      </c>
      <c r="V96" s="125" t="s">
        <v>686</v>
      </c>
      <c r="W96" s="136">
        <v>1945</v>
      </c>
      <c r="X96" s="138" t="s">
        <v>276</v>
      </c>
      <c r="Y96" s="134" t="s">
        <v>40</v>
      </c>
      <c r="Z96" s="135">
        <v>12</v>
      </c>
      <c r="AA96" s="137" t="s">
        <v>275</v>
      </c>
      <c r="AB96" s="133">
        <v>32229</v>
      </c>
      <c r="AC96" s="137" t="s">
        <v>116</v>
      </c>
      <c r="AD96" s="125"/>
      <c r="AE96" s="125"/>
      <c r="AF96" s="125"/>
      <c r="AG96" s="127">
        <f t="shared" si="15"/>
        <v>5368.2</v>
      </c>
      <c r="AH96" s="127">
        <f t="shared" si="11"/>
        <v>712.48258013139548</v>
      </c>
      <c r="AI96" s="125" t="s">
        <v>514</v>
      </c>
      <c r="AJ96" s="125" t="s">
        <v>391</v>
      </c>
      <c r="AK96" s="125"/>
    </row>
    <row r="97" spans="1:37" s="68" customFormat="1" ht="13.2" customHeight="1" x14ac:dyDescent="0.3">
      <c r="A97" s="125" t="s">
        <v>250</v>
      </c>
      <c r="B97" s="120">
        <v>1372</v>
      </c>
      <c r="C97" s="133">
        <v>334235</v>
      </c>
      <c r="D97" s="133" t="s">
        <v>247</v>
      </c>
      <c r="E97" s="133">
        <v>2647</v>
      </c>
      <c r="F97" s="135">
        <v>2165</v>
      </c>
      <c r="G97" s="125" t="s">
        <v>686</v>
      </c>
      <c r="H97" s="125"/>
      <c r="I97" s="129">
        <v>10527</v>
      </c>
      <c r="J97" s="137" t="s">
        <v>289</v>
      </c>
      <c r="K97" s="125" t="s">
        <v>177</v>
      </c>
      <c r="L97" s="125" t="s">
        <v>41</v>
      </c>
      <c r="M97" s="134" t="s">
        <v>40</v>
      </c>
      <c r="N97" s="125"/>
      <c r="O97" s="125"/>
      <c r="P97" s="125"/>
      <c r="Q97" s="133">
        <v>2647</v>
      </c>
      <c r="R97" s="125" t="s">
        <v>686</v>
      </c>
      <c r="S97" s="133">
        <v>334235</v>
      </c>
      <c r="T97" s="133" t="s">
        <v>247</v>
      </c>
      <c r="U97" s="155">
        <v>2165</v>
      </c>
      <c r="V97" s="125" t="s">
        <v>686</v>
      </c>
      <c r="W97" s="136">
        <v>10527</v>
      </c>
      <c r="X97" s="138" t="s">
        <v>276</v>
      </c>
      <c r="Y97" s="134" t="s">
        <v>40</v>
      </c>
      <c r="Z97" s="135">
        <v>12</v>
      </c>
      <c r="AA97" s="137" t="s">
        <v>275</v>
      </c>
      <c r="AB97" s="133">
        <v>32229</v>
      </c>
      <c r="AC97" s="137" t="s">
        <v>116</v>
      </c>
      <c r="AD97" s="125"/>
      <c r="AE97" s="125"/>
      <c r="AF97" s="125"/>
      <c r="AG97" s="127">
        <f>I97*6.58</f>
        <v>69267.66</v>
      </c>
      <c r="AH97" s="127">
        <f t="shared" si="11"/>
        <v>9193.3983675094569</v>
      </c>
      <c r="AI97" s="125" t="s">
        <v>515</v>
      </c>
      <c r="AJ97" s="125" t="s">
        <v>391</v>
      </c>
      <c r="AK97" s="125"/>
    </row>
    <row r="98" spans="1:37" s="68" customFormat="1" ht="12" customHeight="1" x14ac:dyDescent="0.3">
      <c r="A98" s="125" t="s">
        <v>250</v>
      </c>
      <c r="B98" s="120">
        <v>1371</v>
      </c>
      <c r="C98" s="133">
        <v>334235</v>
      </c>
      <c r="D98" s="133" t="s">
        <v>247</v>
      </c>
      <c r="E98" s="133">
        <v>2647</v>
      </c>
      <c r="F98" s="135">
        <v>2166</v>
      </c>
      <c r="G98" s="125" t="s">
        <v>686</v>
      </c>
      <c r="H98" s="125"/>
      <c r="I98" s="129">
        <v>1635</v>
      </c>
      <c r="J98" s="137" t="s">
        <v>290</v>
      </c>
      <c r="K98" s="125" t="s">
        <v>177</v>
      </c>
      <c r="L98" s="125" t="s">
        <v>41</v>
      </c>
      <c r="M98" s="134" t="s">
        <v>40</v>
      </c>
      <c r="N98" s="125"/>
      <c r="O98" s="125"/>
      <c r="P98" s="125"/>
      <c r="Q98" s="133">
        <v>2647</v>
      </c>
      <c r="R98" s="125" t="s">
        <v>686</v>
      </c>
      <c r="S98" s="133">
        <v>334235</v>
      </c>
      <c r="T98" s="133" t="s">
        <v>247</v>
      </c>
      <c r="U98" s="155">
        <v>2166</v>
      </c>
      <c r="V98" s="125" t="s">
        <v>686</v>
      </c>
      <c r="W98" s="136">
        <v>1635</v>
      </c>
      <c r="X98" s="138" t="s">
        <v>276</v>
      </c>
      <c r="Y98" s="134" t="s">
        <v>40</v>
      </c>
      <c r="Z98" s="135">
        <v>14</v>
      </c>
      <c r="AA98" s="137" t="s">
        <v>275</v>
      </c>
      <c r="AB98" s="133">
        <v>32229</v>
      </c>
      <c r="AC98" s="137" t="s">
        <v>116</v>
      </c>
      <c r="AD98" s="125"/>
      <c r="AE98" s="125"/>
      <c r="AF98" s="125"/>
      <c r="AG98" s="127">
        <f t="shared" ref="AG98:AG100" si="16">I98*2.76</f>
        <v>4512.5999999999995</v>
      </c>
      <c r="AH98" s="127">
        <f t="shared" si="11"/>
        <v>598.92494525184145</v>
      </c>
      <c r="AI98" s="125" t="s">
        <v>516</v>
      </c>
      <c r="AJ98" s="125" t="s">
        <v>391</v>
      </c>
      <c r="AK98" s="125"/>
    </row>
    <row r="99" spans="1:37" s="68" customFormat="1" ht="13.2" customHeight="1" x14ac:dyDescent="0.3">
      <c r="A99" s="125" t="s">
        <v>250</v>
      </c>
      <c r="B99" s="120">
        <v>1370</v>
      </c>
      <c r="C99" s="133">
        <v>334235</v>
      </c>
      <c r="D99" s="133" t="s">
        <v>247</v>
      </c>
      <c r="E99" s="133">
        <v>2647</v>
      </c>
      <c r="F99" s="135">
        <v>2167</v>
      </c>
      <c r="G99" s="125" t="s">
        <v>686</v>
      </c>
      <c r="H99" s="125"/>
      <c r="I99" s="129">
        <v>4016</v>
      </c>
      <c r="J99" s="137" t="s">
        <v>291</v>
      </c>
      <c r="K99" s="125" t="s">
        <v>177</v>
      </c>
      <c r="L99" s="125" t="s">
        <v>41</v>
      </c>
      <c r="M99" s="134" t="s">
        <v>40</v>
      </c>
      <c r="N99" s="125"/>
      <c r="O99" s="125"/>
      <c r="P99" s="125"/>
      <c r="Q99" s="133">
        <v>2647</v>
      </c>
      <c r="R99" s="125" t="s">
        <v>686</v>
      </c>
      <c r="S99" s="133">
        <v>334235</v>
      </c>
      <c r="T99" s="133" t="s">
        <v>247</v>
      </c>
      <c r="U99" s="155">
        <v>2167</v>
      </c>
      <c r="V99" s="125" t="s">
        <v>686</v>
      </c>
      <c r="W99" s="136">
        <v>4016</v>
      </c>
      <c r="X99" s="138" t="s">
        <v>276</v>
      </c>
      <c r="Y99" s="134" t="s">
        <v>40</v>
      </c>
      <c r="Z99" s="135">
        <v>14</v>
      </c>
      <c r="AA99" s="137" t="s">
        <v>275</v>
      </c>
      <c r="AB99" s="133">
        <v>32229</v>
      </c>
      <c r="AC99" s="137" t="s">
        <v>116</v>
      </c>
      <c r="AD99" s="125"/>
      <c r="AE99" s="125"/>
      <c r="AF99" s="125"/>
      <c r="AG99" s="127">
        <f t="shared" si="16"/>
        <v>11084.16</v>
      </c>
      <c r="AH99" s="127">
        <f t="shared" si="11"/>
        <v>1471.1208441170613</v>
      </c>
      <c r="AI99" s="125" t="s">
        <v>517</v>
      </c>
      <c r="AJ99" s="125" t="s">
        <v>391</v>
      </c>
      <c r="AK99" s="125"/>
    </row>
    <row r="100" spans="1:37" s="68" customFormat="1" ht="13.2" customHeight="1" x14ac:dyDescent="0.3">
      <c r="A100" s="125" t="s">
        <v>250</v>
      </c>
      <c r="B100" s="120">
        <v>1369</v>
      </c>
      <c r="C100" s="133">
        <v>334235</v>
      </c>
      <c r="D100" s="133" t="s">
        <v>247</v>
      </c>
      <c r="E100" s="133">
        <v>2626</v>
      </c>
      <c r="F100" s="135">
        <v>2168</v>
      </c>
      <c r="G100" s="125" t="s">
        <v>719</v>
      </c>
      <c r="H100" s="125"/>
      <c r="I100" s="129">
        <v>2543</v>
      </c>
      <c r="J100" s="137" t="s">
        <v>291</v>
      </c>
      <c r="K100" s="125" t="s">
        <v>177</v>
      </c>
      <c r="L100" s="125" t="s">
        <v>41</v>
      </c>
      <c r="M100" s="134" t="s">
        <v>40</v>
      </c>
      <c r="N100" s="125" t="s">
        <v>718</v>
      </c>
      <c r="O100" s="125" t="s">
        <v>719</v>
      </c>
      <c r="P100" s="125"/>
      <c r="Q100" s="133">
        <v>2626</v>
      </c>
      <c r="R100" s="125" t="s">
        <v>719</v>
      </c>
      <c r="S100" s="133">
        <v>334235</v>
      </c>
      <c r="T100" s="133" t="s">
        <v>247</v>
      </c>
      <c r="U100" s="155">
        <v>2168</v>
      </c>
      <c r="V100" s="125" t="s">
        <v>719</v>
      </c>
      <c r="W100" s="136">
        <v>2543</v>
      </c>
      <c r="X100" s="138" t="s">
        <v>276</v>
      </c>
      <c r="Y100" s="134" t="s">
        <v>40</v>
      </c>
      <c r="Z100" s="135">
        <v>14</v>
      </c>
      <c r="AA100" s="137" t="s">
        <v>275</v>
      </c>
      <c r="AB100" s="133">
        <v>32229</v>
      </c>
      <c r="AC100" s="137" t="s">
        <v>116</v>
      </c>
      <c r="AD100" s="125"/>
      <c r="AE100" s="125"/>
      <c r="AF100" s="125"/>
      <c r="AG100" s="127">
        <f t="shared" si="16"/>
        <v>7018.6799999999994</v>
      </c>
      <c r="AH100" s="127">
        <f t="shared" si="11"/>
        <v>931.53892096356742</v>
      </c>
      <c r="AI100" s="125" t="s">
        <v>518</v>
      </c>
      <c r="AJ100" s="125" t="s">
        <v>391</v>
      </c>
      <c r="AK100" s="125"/>
    </row>
    <row r="101" spans="1:37" s="68" customFormat="1" ht="13.8" customHeight="1" x14ac:dyDescent="0.3">
      <c r="A101" s="125" t="s">
        <v>250</v>
      </c>
      <c r="B101" s="120">
        <v>1368</v>
      </c>
      <c r="C101" s="133">
        <v>334235</v>
      </c>
      <c r="D101" s="133" t="s">
        <v>247</v>
      </c>
      <c r="E101" s="133">
        <v>2627</v>
      </c>
      <c r="F101" s="135">
        <v>2169</v>
      </c>
      <c r="G101" s="125" t="s">
        <v>721</v>
      </c>
      <c r="H101" s="125"/>
      <c r="I101" s="129">
        <v>7910</v>
      </c>
      <c r="J101" s="137" t="s">
        <v>291</v>
      </c>
      <c r="K101" s="125" t="s">
        <v>177</v>
      </c>
      <c r="L101" s="125" t="s">
        <v>41</v>
      </c>
      <c r="M101" s="134" t="s">
        <v>40</v>
      </c>
      <c r="N101" s="125" t="s">
        <v>720</v>
      </c>
      <c r="O101" s="125" t="s">
        <v>721</v>
      </c>
      <c r="P101" s="125"/>
      <c r="Q101" s="133">
        <v>2627</v>
      </c>
      <c r="R101" s="125" t="s">
        <v>721</v>
      </c>
      <c r="S101" s="133">
        <v>334235</v>
      </c>
      <c r="T101" s="133" t="s">
        <v>247</v>
      </c>
      <c r="U101" s="155">
        <v>2169</v>
      </c>
      <c r="V101" s="125" t="s">
        <v>721</v>
      </c>
      <c r="W101" s="136">
        <v>7910</v>
      </c>
      <c r="X101" s="138" t="s">
        <v>276</v>
      </c>
      <c r="Y101" s="134" t="s">
        <v>40</v>
      </c>
      <c r="Z101" s="135">
        <v>14</v>
      </c>
      <c r="AA101" s="137" t="s">
        <v>275</v>
      </c>
      <c r="AB101" s="133">
        <v>32229</v>
      </c>
      <c r="AC101" s="137" t="s">
        <v>116</v>
      </c>
      <c r="AD101" s="125"/>
      <c r="AE101" s="125"/>
      <c r="AF101" s="125"/>
      <c r="AG101" s="127">
        <f>I101*6.58</f>
        <v>52047.8</v>
      </c>
      <c r="AH101" s="127">
        <f t="shared" si="11"/>
        <v>6907.9301878027736</v>
      </c>
      <c r="AI101" s="125" t="s">
        <v>519</v>
      </c>
      <c r="AJ101" s="125" t="s">
        <v>391</v>
      </c>
      <c r="AK101" s="125"/>
    </row>
    <row r="102" spans="1:37" s="68" customFormat="1" ht="13.2" customHeight="1" x14ac:dyDescent="0.3">
      <c r="A102" s="125" t="s">
        <v>250</v>
      </c>
      <c r="B102" s="120">
        <v>1367</v>
      </c>
      <c r="C102" s="133">
        <v>334235</v>
      </c>
      <c r="D102" s="133" t="s">
        <v>247</v>
      </c>
      <c r="E102" s="133">
        <v>2647</v>
      </c>
      <c r="F102" s="135">
        <v>2170</v>
      </c>
      <c r="G102" s="125" t="s">
        <v>686</v>
      </c>
      <c r="H102" s="125"/>
      <c r="I102" s="129">
        <v>2529</v>
      </c>
      <c r="J102" s="137" t="s">
        <v>291</v>
      </c>
      <c r="K102" s="125" t="s">
        <v>177</v>
      </c>
      <c r="L102" s="125" t="s">
        <v>41</v>
      </c>
      <c r="M102" s="134" t="s">
        <v>40</v>
      </c>
      <c r="N102" s="125"/>
      <c r="O102" s="125"/>
      <c r="P102" s="125"/>
      <c r="Q102" s="133">
        <v>2647</v>
      </c>
      <c r="R102" s="125" t="s">
        <v>686</v>
      </c>
      <c r="S102" s="133">
        <v>334235</v>
      </c>
      <c r="T102" s="133" t="s">
        <v>247</v>
      </c>
      <c r="U102" s="155">
        <v>2170</v>
      </c>
      <c r="V102" s="125" t="s">
        <v>686</v>
      </c>
      <c r="W102" s="136">
        <v>2529</v>
      </c>
      <c r="X102" s="138" t="s">
        <v>276</v>
      </c>
      <c r="Y102" s="134" t="s">
        <v>40</v>
      </c>
      <c r="Z102" s="135">
        <v>14</v>
      </c>
      <c r="AA102" s="137" t="s">
        <v>275</v>
      </c>
      <c r="AB102" s="133">
        <v>32229</v>
      </c>
      <c r="AC102" s="137" t="s">
        <v>116</v>
      </c>
      <c r="AD102" s="125"/>
      <c r="AE102" s="125"/>
      <c r="AF102" s="125"/>
      <c r="AG102" s="127">
        <f t="shared" ref="AG102:AG107" si="17">I102*2.76</f>
        <v>6980.0399999999991</v>
      </c>
      <c r="AH102" s="127">
        <f t="shared" si="11"/>
        <v>926.41051164642624</v>
      </c>
      <c r="AI102" s="125" t="s">
        <v>520</v>
      </c>
      <c r="AJ102" s="125" t="s">
        <v>391</v>
      </c>
      <c r="AK102" s="125"/>
    </row>
    <row r="103" spans="1:37" s="68" customFormat="1" ht="13.8" customHeight="1" x14ac:dyDescent="0.3">
      <c r="A103" s="125" t="s">
        <v>250</v>
      </c>
      <c r="B103" s="120">
        <v>1366</v>
      </c>
      <c r="C103" s="133">
        <v>334235</v>
      </c>
      <c r="D103" s="133" t="s">
        <v>247</v>
      </c>
      <c r="E103" s="133">
        <v>2647</v>
      </c>
      <c r="F103" s="135">
        <v>2171</v>
      </c>
      <c r="G103" s="125" t="s">
        <v>686</v>
      </c>
      <c r="H103" s="125"/>
      <c r="I103" s="129">
        <v>1376</v>
      </c>
      <c r="J103" s="137" t="s">
        <v>291</v>
      </c>
      <c r="K103" s="125" t="s">
        <v>177</v>
      </c>
      <c r="L103" s="125" t="s">
        <v>41</v>
      </c>
      <c r="M103" s="134" t="s">
        <v>40</v>
      </c>
      <c r="N103" s="125"/>
      <c r="O103" s="125"/>
      <c r="P103" s="125"/>
      <c r="Q103" s="133">
        <v>2647</v>
      </c>
      <c r="R103" s="125" t="s">
        <v>686</v>
      </c>
      <c r="S103" s="133">
        <v>334235</v>
      </c>
      <c r="T103" s="133" t="s">
        <v>247</v>
      </c>
      <c r="U103" s="155">
        <v>2171</v>
      </c>
      <c r="V103" s="125" t="s">
        <v>686</v>
      </c>
      <c r="W103" s="136">
        <v>1376</v>
      </c>
      <c r="X103" s="138" t="s">
        <v>276</v>
      </c>
      <c r="Y103" s="134" t="s">
        <v>40</v>
      </c>
      <c r="Z103" s="135">
        <v>14</v>
      </c>
      <c r="AA103" s="137" t="s">
        <v>275</v>
      </c>
      <c r="AB103" s="133">
        <v>32229</v>
      </c>
      <c r="AC103" s="137" t="s">
        <v>116</v>
      </c>
      <c r="AD103" s="125"/>
      <c r="AE103" s="125"/>
      <c r="AF103" s="125"/>
      <c r="AG103" s="127">
        <f t="shared" si="17"/>
        <v>3797.7599999999998</v>
      </c>
      <c r="AH103" s="127">
        <f t="shared" si="11"/>
        <v>504.04937288473019</v>
      </c>
      <c r="AI103" s="125" t="s">
        <v>521</v>
      </c>
      <c r="AJ103" s="125" t="s">
        <v>391</v>
      </c>
      <c r="AK103" s="125"/>
    </row>
    <row r="104" spans="1:37" s="68" customFormat="1" ht="12" customHeight="1" x14ac:dyDescent="0.3">
      <c r="A104" s="125" t="s">
        <v>250</v>
      </c>
      <c r="B104" s="120">
        <v>1365</v>
      </c>
      <c r="C104" s="133">
        <v>334235</v>
      </c>
      <c r="D104" s="133" t="s">
        <v>247</v>
      </c>
      <c r="E104" s="133">
        <v>2647</v>
      </c>
      <c r="F104" s="135">
        <v>2172</v>
      </c>
      <c r="G104" s="125" t="s">
        <v>686</v>
      </c>
      <c r="H104" s="125"/>
      <c r="I104" s="129">
        <v>3009</v>
      </c>
      <c r="J104" s="137" t="s">
        <v>292</v>
      </c>
      <c r="K104" s="125" t="s">
        <v>177</v>
      </c>
      <c r="L104" s="125" t="s">
        <v>41</v>
      </c>
      <c r="M104" s="134" t="s">
        <v>40</v>
      </c>
      <c r="N104" s="125"/>
      <c r="O104" s="125"/>
      <c r="P104" s="125"/>
      <c r="Q104" s="133">
        <v>2647</v>
      </c>
      <c r="R104" s="125" t="s">
        <v>686</v>
      </c>
      <c r="S104" s="133">
        <v>334235</v>
      </c>
      <c r="T104" s="133" t="s">
        <v>247</v>
      </c>
      <c r="U104" s="155">
        <v>2172</v>
      </c>
      <c r="V104" s="125" t="s">
        <v>686</v>
      </c>
      <c r="W104" s="136">
        <v>3009</v>
      </c>
      <c r="X104" s="138" t="s">
        <v>276</v>
      </c>
      <c r="Y104" s="134" t="s">
        <v>40</v>
      </c>
      <c r="Z104" s="135">
        <v>19</v>
      </c>
      <c r="AA104" s="137" t="s">
        <v>275</v>
      </c>
      <c r="AB104" s="133">
        <v>32229</v>
      </c>
      <c r="AC104" s="137" t="s">
        <v>116</v>
      </c>
      <c r="AD104" s="125"/>
      <c r="AE104" s="125"/>
      <c r="AF104" s="125"/>
      <c r="AG104" s="127">
        <f t="shared" si="17"/>
        <v>8304.84</v>
      </c>
      <c r="AH104" s="127">
        <f t="shared" si="11"/>
        <v>1102.2416882341231</v>
      </c>
      <c r="AI104" s="125" t="s">
        <v>522</v>
      </c>
      <c r="AJ104" s="125" t="s">
        <v>391</v>
      </c>
      <c r="AK104" s="125"/>
    </row>
    <row r="105" spans="1:37" s="68" customFormat="1" ht="15" customHeight="1" x14ac:dyDescent="0.3">
      <c r="A105" s="125" t="s">
        <v>250</v>
      </c>
      <c r="B105" s="120">
        <v>1364</v>
      </c>
      <c r="C105" s="133">
        <v>334235</v>
      </c>
      <c r="D105" s="133" t="s">
        <v>247</v>
      </c>
      <c r="E105" s="133">
        <v>2647</v>
      </c>
      <c r="F105" s="135">
        <v>2173</v>
      </c>
      <c r="G105" s="125" t="s">
        <v>686</v>
      </c>
      <c r="H105" s="125"/>
      <c r="I105" s="129">
        <v>3699</v>
      </c>
      <c r="J105" s="137" t="s">
        <v>292</v>
      </c>
      <c r="K105" s="125" t="s">
        <v>177</v>
      </c>
      <c r="L105" s="125" t="s">
        <v>41</v>
      </c>
      <c r="M105" s="134" t="s">
        <v>40</v>
      </c>
      <c r="N105" s="125"/>
      <c r="O105" s="125"/>
      <c r="P105" s="125"/>
      <c r="Q105" s="133">
        <v>2647</v>
      </c>
      <c r="R105" s="125" t="s">
        <v>686</v>
      </c>
      <c r="S105" s="133">
        <v>334235</v>
      </c>
      <c r="T105" s="133" t="s">
        <v>247</v>
      </c>
      <c r="U105" s="155">
        <v>2173</v>
      </c>
      <c r="V105" s="125" t="s">
        <v>686</v>
      </c>
      <c r="W105" s="136">
        <v>3699</v>
      </c>
      <c r="X105" s="138" t="s">
        <v>276</v>
      </c>
      <c r="Y105" s="134" t="s">
        <v>40</v>
      </c>
      <c r="Z105" s="135">
        <v>14</v>
      </c>
      <c r="AA105" s="137" t="s">
        <v>275</v>
      </c>
      <c r="AB105" s="133">
        <v>32229</v>
      </c>
      <c r="AC105" s="137" t="s">
        <v>116</v>
      </c>
      <c r="AD105" s="125"/>
      <c r="AE105" s="125"/>
      <c r="AF105" s="125"/>
      <c r="AG105" s="127">
        <f t="shared" si="17"/>
        <v>10209.24</v>
      </c>
      <c r="AH105" s="127">
        <f t="shared" si="11"/>
        <v>1354.9990045789368</v>
      </c>
      <c r="AI105" s="125" t="s">
        <v>523</v>
      </c>
      <c r="AJ105" s="125" t="s">
        <v>391</v>
      </c>
      <c r="AK105" s="125"/>
    </row>
    <row r="106" spans="1:37" s="68" customFormat="1" ht="12.6" customHeight="1" x14ac:dyDescent="0.3">
      <c r="A106" s="125" t="s">
        <v>250</v>
      </c>
      <c r="B106" s="120">
        <v>1363</v>
      </c>
      <c r="C106" s="133">
        <v>334235</v>
      </c>
      <c r="D106" s="133" t="s">
        <v>247</v>
      </c>
      <c r="E106" s="133">
        <v>2647</v>
      </c>
      <c r="F106" s="135">
        <v>2174</v>
      </c>
      <c r="G106" s="125" t="s">
        <v>686</v>
      </c>
      <c r="H106" s="125"/>
      <c r="I106" s="129">
        <v>1661</v>
      </c>
      <c r="J106" s="137" t="s">
        <v>292</v>
      </c>
      <c r="K106" s="125" t="s">
        <v>177</v>
      </c>
      <c r="L106" s="125" t="s">
        <v>41</v>
      </c>
      <c r="M106" s="134" t="s">
        <v>40</v>
      </c>
      <c r="N106" s="125"/>
      <c r="O106" s="125"/>
      <c r="P106" s="125"/>
      <c r="Q106" s="133">
        <v>2647</v>
      </c>
      <c r="R106" s="125" t="s">
        <v>686</v>
      </c>
      <c r="S106" s="133">
        <v>334235</v>
      </c>
      <c r="T106" s="133" t="s">
        <v>247</v>
      </c>
      <c r="U106" s="155">
        <v>2174</v>
      </c>
      <c r="V106" s="125" t="s">
        <v>686</v>
      </c>
      <c r="W106" s="136">
        <v>1661</v>
      </c>
      <c r="X106" s="138" t="s">
        <v>276</v>
      </c>
      <c r="Y106" s="134" t="s">
        <v>40</v>
      </c>
      <c r="Z106" s="135">
        <v>14</v>
      </c>
      <c r="AA106" s="137" t="s">
        <v>275</v>
      </c>
      <c r="AB106" s="133">
        <v>32229</v>
      </c>
      <c r="AC106" s="137" t="s">
        <v>116</v>
      </c>
      <c r="AD106" s="125"/>
      <c r="AE106" s="125"/>
      <c r="AF106" s="125"/>
      <c r="AG106" s="127">
        <f t="shared" si="17"/>
        <v>4584.3599999999997</v>
      </c>
      <c r="AH106" s="127">
        <f t="shared" si="11"/>
        <v>608.44913398367498</v>
      </c>
      <c r="AI106" s="125" t="s">
        <v>524</v>
      </c>
      <c r="AJ106" s="125" t="s">
        <v>391</v>
      </c>
      <c r="AK106" s="125"/>
    </row>
    <row r="107" spans="1:37" s="68" customFormat="1" ht="13.8" customHeight="1" x14ac:dyDescent="0.3">
      <c r="A107" s="125" t="s">
        <v>250</v>
      </c>
      <c r="B107" s="120">
        <v>1362</v>
      </c>
      <c r="C107" s="133">
        <v>334235</v>
      </c>
      <c r="D107" s="133" t="s">
        <v>247</v>
      </c>
      <c r="E107" s="133">
        <v>2647</v>
      </c>
      <c r="F107" s="135">
        <v>2175</v>
      </c>
      <c r="G107" s="125" t="s">
        <v>686</v>
      </c>
      <c r="H107" s="125"/>
      <c r="I107" s="129">
        <v>2734</v>
      </c>
      <c r="J107" s="137" t="s">
        <v>292</v>
      </c>
      <c r="K107" s="125" t="s">
        <v>177</v>
      </c>
      <c r="L107" s="125" t="s">
        <v>41</v>
      </c>
      <c r="M107" s="134" t="s">
        <v>40</v>
      </c>
      <c r="N107" s="125"/>
      <c r="O107" s="125"/>
      <c r="P107" s="125"/>
      <c r="Q107" s="133">
        <v>2647</v>
      </c>
      <c r="R107" s="125" t="s">
        <v>686</v>
      </c>
      <c r="S107" s="133">
        <v>334235</v>
      </c>
      <c r="T107" s="133" t="s">
        <v>247</v>
      </c>
      <c r="U107" s="155">
        <v>2175</v>
      </c>
      <c r="V107" s="125" t="s">
        <v>686</v>
      </c>
      <c r="W107" s="136">
        <v>2734</v>
      </c>
      <c r="X107" s="138" t="s">
        <v>276</v>
      </c>
      <c r="Y107" s="134" t="s">
        <v>40</v>
      </c>
      <c r="Z107" s="135">
        <v>14</v>
      </c>
      <c r="AA107" s="137" t="s">
        <v>275</v>
      </c>
      <c r="AB107" s="133">
        <v>32229</v>
      </c>
      <c r="AC107" s="137" t="s">
        <v>116</v>
      </c>
      <c r="AD107" s="125"/>
      <c r="AE107" s="125"/>
      <c r="AF107" s="125"/>
      <c r="AG107" s="127">
        <f t="shared" si="17"/>
        <v>7545.8399999999992</v>
      </c>
      <c r="AH107" s="127">
        <f t="shared" si="11"/>
        <v>1001.5050766474217</v>
      </c>
      <c r="AI107" s="125" t="s">
        <v>525</v>
      </c>
      <c r="AJ107" s="125" t="s">
        <v>391</v>
      </c>
      <c r="AK107" s="125"/>
    </row>
    <row r="108" spans="1:37" s="68" customFormat="1" ht="15" customHeight="1" x14ac:dyDescent="0.3">
      <c r="A108" s="125" t="s">
        <v>250</v>
      </c>
      <c r="B108" s="120">
        <v>1361</v>
      </c>
      <c r="C108" s="133">
        <v>334235</v>
      </c>
      <c r="D108" s="133" t="s">
        <v>247</v>
      </c>
      <c r="E108" s="133">
        <v>2628</v>
      </c>
      <c r="F108" s="135">
        <v>2176</v>
      </c>
      <c r="G108" s="125" t="s">
        <v>722</v>
      </c>
      <c r="H108" s="125"/>
      <c r="I108" s="129">
        <v>5303</v>
      </c>
      <c r="J108" s="137" t="s">
        <v>292</v>
      </c>
      <c r="K108" s="125" t="s">
        <v>177</v>
      </c>
      <c r="L108" s="125" t="s">
        <v>41</v>
      </c>
      <c r="M108" s="134" t="s">
        <v>40</v>
      </c>
      <c r="N108" s="125" t="s">
        <v>723</v>
      </c>
      <c r="O108" s="125" t="s">
        <v>722</v>
      </c>
      <c r="P108" s="125"/>
      <c r="Q108" s="133">
        <v>2628</v>
      </c>
      <c r="R108" s="125" t="s">
        <v>722</v>
      </c>
      <c r="S108" s="133">
        <v>334235</v>
      </c>
      <c r="T108" s="133" t="s">
        <v>247</v>
      </c>
      <c r="U108" s="155">
        <v>2176</v>
      </c>
      <c r="V108" s="125" t="s">
        <v>722</v>
      </c>
      <c r="W108" s="136">
        <v>5303</v>
      </c>
      <c r="X108" s="138" t="s">
        <v>276</v>
      </c>
      <c r="Y108" s="134" t="s">
        <v>40</v>
      </c>
      <c r="Z108" s="135">
        <v>14</v>
      </c>
      <c r="AA108" s="137" t="s">
        <v>275</v>
      </c>
      <c r="AB108" s="133">
        <v>32229</v>
      </c>
      <c r="AC108" s="137" t="s">
        <v>116</v>
      </c>
      <c r="AD108" s="125"/>
      <c r="AE108" s="125"/>
      <c r="AF108" s="125"/>
      <c r="AG108" s="127">
        <f>I108*6.58</f>
        <v>34893.74</v>
      </c>
      <c r="AH108" s="127">
        <f t="shared" si="11"/>
        <v>4631.1951688897734</v>
      </c>
      <c r="AI108" s="125" t="s">
        <v>526</v>
      </c>
      <c r="AJ108" s="125" t="s">
        <v>391</v>
      </c>
      <c r="AK108" s="125"/>
    </row>
    <row r="109" spans="1:37" s="68" customFormat="1" ht="16.2" customHeight="1" x14ac:dyDescent="0.3">
      <c r="A109" s="125" t="s">
        <v>250</v>
      </c>
      <c r="B109" s="120">
        <v>1360</v>
      </c>
      <c r="C109" s="133">
        <v>334235</v>
      </c>
      <c r="D109" s="133" t="s">
        <v>247</v>
      </c>
      <c r="E109" s="133">
        <v>2647</v>
      </c>
      <c r="F109" s="135">
        <v>2177</v>
      </c>
      <c r="G109" s="125" t="s">
        <v>686</v>
      </c>
      <c r="H109" s="125"/>
      <c r="I109" s="129">
        <v>3033</v>
      </c>
      <c r="J109" s="137" t="s">
        <v>292</v>
      </c>
      <c r="K109" s="125" t="s">
        <v>177</v>
      </c>
      <c r="L109" s="125" t="s">
        <v>41</v>
      </c>
      <c r="M109" s="134" t="s">
        <v>40</v>
      </c>
      <c r="N109" s="125"/>
      <c r="O109" s="125"/>
      <c r="P109" s="125"/>
      <c r="Q109" s="133">
        <v>2647</v>
      </c>
      <c r="R109" s="125" t="s">
        <v>686</v>
      </c>
      <c r="S109" s="133">
        <v>334235</v>
      </c>
      <c r="T109" s="133" t="s">
        <v>247</v>
      </c>
      <c r="U109" s="155">
        <v>2177</v>
      </c>
      <c r="V109" s="125" t="s">
        <v>686</v>
      </c>
      <c r="W109" s="136">
        <v>3033</v>
      </c>
      <c r="X109" s="138" t="s">
        <v>276</v>
      </c>
      <c r="Y109" s="134" t="s">
        <v>40</v>
      </c>
      <c r="Z109" s="135">
        <v>20</v>
      </c>
      <c r="AA109" s="137" t="s">
        <v>275</v>
      </c>
      <c r="AB109" s="133">
        <v>32229</v>
      </c>
      <c r="AC109" s="137" t="s">
        <v>116</v>
      </c>
      <c r="AD109" s="125"/>
      <c r="AE109" s="125"/>
      <c r="AF109" s="125"/>
      <c r="AG109" s="127">
        <f t="shared" ref="AG109:AG112" si="18">I109*2.76</f>
        <v>8371.08</v>
      </c>
      <c r="AH109" s="127">
        <f t="shared" si="11"/>
        <v>1111.0332470635078</v>
      </c>
      <c r="AI109" s="125" t="s">
        <v>527</v>
      </c>
      <c r="AJ109" s="125" t="s">
        <v>391</v>
      </c>
      <c r="AK109" s="125"/>
    </row>
    <row r="110" spans="1:37" s="68" customFormat="1" ht="16.2" customHeight="1" x14ac:dyDescent="0.3">
      <c r="A110" s="125" t="s">
        <v>250</v>
      </c>
      <c r="B110" s="120">
        <v>1359</v>
      </c>
      <c r="C110" s="133">
        <v>334235</v>
      </c>
      <c r="D110" s="133" t="s">
        <v>247</v>
      </c>
      <c r="E110" s="133">
        <v>2647</v>
      </c>
      <c r="F110" s="135">
        <v>2178</v>
      </c>
      <c r="G110" s="125" t="s">
        <v>686</v>
      </c>
      <c r="H110" s="125"/>
      <c r="I110" s="129">
        <v>3284</v>
      </c>
      <c r="J110" s="137" t="s">
        <v>292</v>
      </c>
      <c r="K110" s="125" t="s">
        <v>177</v>
      </c>
      <c r="L110" s="125" t="s">
        <v>41</v>
      </c>
      <c r="M110" s="134" t="s">
        <v>40</v>
      </c>
      <c r="N110" s="125"/>
      <c r="O110" s="125"/>
      <c r="P110" s="125"/>
      <c r="Q110" s="133">
        <v>2647</v>
      </c>
      <c r="R110" s="125" t="s">
        <v>686</v>
      </c>
      <c r="S110" s="133">
        <v>334235</v>
      </c>
      <c r="T110" s="133" t="s">
        <v>247</v>
      </c>
      <c r="U110" s="155">
        <v>2178</v>
      </c>
      <c r="V110" s="125" t="s">
        <v>686</v>
      </c>
      <c r="W110" s="136">
        <v>3284</v>
      </c>
      <c r="X110" s="138" t="s">
        <v>276</v>
      </c>
      <c r="Y110" s="134" t="s">
        <v>40</v>
      </c>
      <c r="Z110" s="135">
        <v>20</v>
      </c>
      <c r="AA110" s="137" t="s">
        <v>275</v>
      </c>
      <c r="AB110" s="133">
        <v>32229</v>
      </c>
      <c r="AC110" s="137" t="s">
        <v>116</v>
      </c>
      <c r="AD110" s="125"/>
      <c r="AE110" s="125"/>
      <c r="AF110" s="125"/>
      <c r="AG110" s="127">
        <f t="shared" si="18"/>
        <v>9063.84</v>
      </c>
      <c r="AH110" s="127">
        <f t="shared" si="11"/>
        <v>1202.9782998208241</v>
      </c>
      <c r="AI110" s="125" t="s">
        <v>528</v>
      </c>
      <c r="AJ110" s="125" t="s">
        <v>391</v>
      </c>
      <c r="AK110" s="125"/>
    </row>
    <row r="111" spans="1:37" s="68" customFormat="1" ht="16.2" customHeight="1" x14ac:dyDescent="0.3">
      <c r="A111" s="125" t="s">
        <v>250</v>
      </c>
      <c r="B111" s="120">
        <v>1358</v>
      </c>
      <c r="C111" s="133">
        <v>334235</v>
      </c>
      <c r="D111" s="133" t="s">
        <v>247</v>
      </c>
      <c r="E111" s="133">
        <v>2647</v>
      </c>
      <c r="F111" s="135">
        <v>2179</v>
      </c>
      <c r="G111" s="125" t="s">
        <v>686</v>
      </c>
      <c r="H111" s="125"/>
      <c r="I111" s="129">
        <v>3003</v>
      </c>
      <c r="J111" s="137" t="s">
        <v>292</v>
      </c>
      <c r="K111" s="125" t="s">
        <v>177</v>
      </c>
      <c r="L111" s="125" t="s">
        <v>41</v>
      </c>
      <c r="M111" s="134" t="s">
        <v>40</v>
      </c>
      <c r="N111" s="125"/>
      <c r="O111" s="125"/>
      <c r="P111" s="125"/>
      <c r="Q111" s="133">
        <v>2647</v>
      </c>
      <c r="R111" s="125" t="s">
        <v>686</v>
      </c>
      <c r="S111" s="133">
        <v>334235</v>
      </c>
      <c r="T111" s="133" t="s">
        <v>247</v>
      </c>
      <c r="U111" s="155">
        <v>2179</v>
      </c>
      <c r="V111" s="125" t="s">
        <v>686</v>
      </c>
      <c r="W111" s="136">
        <v>3003</v>
      </c>
      <c r="X111" s="138" t="s">
        <v>276</v>
      </c>
      <c r="Y111" s="134" t="s">
        <v>40</v>
      </c>
      <c r="Z111" s="135">
        <v>20</v>
      </c>
      <c r="AA111" s="137" t="s">
        <v>275</v>
      </c>
      <c r="AB111" s="133">
        <v>32229</v>
      </c>
      <c r="AC111" s="137" t="s">
        <v>116</v>
      </c>
      <c r="AD111" s="125"/>
      <c r="AE111" s="125"/>
      <c r="AF111" s="125"/>
      <c r="AG111" s="127">
        <f t="shared" si="18"/>
        <v>8288.2799999999988</v>
      </c>
      <c r="AH111" s="127">
        <f t="shared" si="11"/>
        <v>1100.0437985267765</v>
      </c>
      <c r="AI111" s="125" t="s">
        <v>529</v>
      </c>
      <c r="AJ111" s="125" t="s">
        <v>391</v>
      </c>
      <c r="AK111" s="125"/>
    </row>
    <row r="112" spans="1:37" s="68" customFormat="1" ht="15.6" customHeight="1" x14ac:dyDescent="0.3">
      <c r="A112" s="125" t="s">
        <v>250</v>
      </c>
      <c r="B112" s="120">
        <v>1357</v>
      </c>
      <c r="C112" s="133">
        <v>334235</v>
      </c>
      <c r="D112" s="133" t="s">
        <v>247</v>
      </c>
      <c r="E112" s="133">
        <v>2647</v>
      </c>
      <c r="F112" s="135">
        <v>2180</v>
      </c>
      <c r="G112" s="125" t="s">
        <v>686</v>
      </c>
      <c r="H112" s="125"/>
      <c r="I112" s="129">
        <v>3066</v>
      </c>
      <c r="J112" s="137" t="s">
        <v>292</v>
      </c>
      <c r="K112" s="125" t="s">
        <v>177</v>
      </c>
      <c r="L112" s="125" t="s">
        <v>41</v>
      </c>
      <c r="M112" s="134" t="s">
        <v>40</v>
      </c>
      <c r="N112" s="125"/>
      <c r="O112" s="125"/>
      <c r="P112" s="125"/>
      <c r="Q112" s="133">
        <v>2647</v>
      </c>
      <c r="R112" s="125" t="s">
        <v>686</v>
      </c>
      <c r="S112" s="133">
        <v>334235</v>
      </c>
      <c r="T112" s="133" t="s">
        <v>247</v>
      </c>
      <c r="U112" s="155">
        <v>2180</v>
      </c>
      <c r="V112" s="125" t="s">
        <v>686</v>
      </c>
      <c r="W112" s="136">
        <v>3066</v>
      </c>
      <c r="X112" s="138" t="s">
        <v>276</v>
      </c>
      <c r="Y112" s="134" t="s">
        <v>40</v>
      </c>
      <c r="Z112" s="135">
        <v>20</v>
      </c>
      <c r="AA112" s="137" t="s">
        <v>275</v>
      </c>
      <c r="AB112" s="133">
        <v>32229</v>
      </c>
      <c r="AC112" s="137" t="s">
        <v>116</v>
      </c>
      <c r="AD112" s="125"/>
      <c r="AE112" s="125"/>
      <c r="AF112" s="125"/>
      <c r="AG112" s="127">
        <f t="shared" si="18"/>
        <v>8462.16</v>
      </c>
      <c r="AH112" s="127">
        <f t="shared" si="11"/>
        <v>1123.1216404539118</v>
      </c>
      <c r="AI112" s="125" t="s">
        <v>530</v>
      </c>
      <c r="AJ112" s="125" t="s">
        <v>391</v>
      </c>
      <c r="AK112" s="125"/>
    </row>
    <row r="113" spans="1:37" s="68" customFormat="1" ht="13.2" customHeight="1" x14ac:dyDescent="0.3">
      <c r="A113" s="125" t="s">
        <v>250</v>
      </c>
      <c r="B113" s="120">
        <v>1356</v>
      </c>
      <c r="C113" s="133">
        <v>334235</v>
      </c>
      <c r="D113" s="133" t="s">
        <v>247</v>
      </c>
      <c r="E113" s="133">
        <v>2629</v>
      </c>
      <c r="F113" s="135">
        <v>2181</v>
      </c>
      <c r="G113" s="125" t="s">
        <v>725</v>
      </c>
      <c r="H113" s="125"/>
      <c r="I113" s="129">
        <v>26048</v>
      </c>
      <c r="J113" s="137" t="s">
        <v>298</v>
      </c>
      <c r="K113" s="125" t="s">
        <v>177</v>
      </c>
      <c r="L113" s="125" t="s">
        <v>41</v>
      </c>
      <c r="M113" s="134" t="s">
        <v>40</v>
      </c>
      <c r="N113" s="125" t="s">
        <v>724</v>
      </c>
      <c r="O113" s="125" t="s">
        <v>725</v>
      </c>
      <c r="P113" s="125"/>
      <c r="Q113" s="133">
        <v>2629</v>
      </c>
      <c r="R113" s="125" t="s">
        <v>725</v>
      </c>
      <c r="S113" s="133">
        <v>334235</v>
      </c>
      <c r="T113" s="133" t="s">
        <v>247</v>
      </c>
      <c r="U113" s="155">
        <v>2181</v>
      </c>
      <c r="V113" s="125" t="s">
        <v>725</v>
      </c>
      <c r="W113" s="136">
        <v>26048</v>
      </c>
      <c r="X113" s="138" t="s">
        <v>276</v>
      </c>
      <c r="Y113" s="134" t="s">
        <v>40</v>
      </c>
      <c r="Z113" s="135">
        <v>15</v>
      </c>
      <c r="AA113" s="137" t="s">
        <v>275</v>
      </c>
      <c r="AB113" s="133">
        <v>32229</v>
      </c>
      <c r="AC113" s="137" t="s">
        <v>116</v>
      </c>
      <c r="AD113" s="125"/>
      <c r="AE113" s="125"/>
      <c r="AF113" s="125"/>
      <c r="AG113" s="127">
        <f>I113*4.39</f>
        <v>114350.71999999999</v>
      </c>
      <c r="AH113" s="127">
        <f t="shared" si="11"/>
        <v>15176.948702634545</v>
      </c>
      <c r="AI113" s="125" t="s">
        <v>531</v>
      </c>
      <c r="AJ113" s="125" t="s">
        <v>391</v>
      </c>
      <c r="AK113" s="125"/>
    </row>
    <row r="114" spans="1:37" s="68" customFormat="1" ht="15.6" customHeight="1" x14ac:dyDescent="0.3">
      <c r="A114" s="125" t="s">
        <v>250</v>
      </c>
      <c r="B114" s="120">
        <v>1355</v>
      </c>
      <c r="C114" s="133">
        <v>334235</v>
      </c>
      <c r="D114" s="133" t="s">
        <v>247</v>
      </c>
      <c r="E114" s="133">
        <v>2647</v>
      </c>
      <c r="F114" s="135">
        <v>2182</v>
      </c>
      <c r="G114" s="125" t="s">
        <v>686</v>
      </c>
      <c r="H114" s="125"/>
      <c r="I114" s="129">
        <v>4416</v>
      </c>
      <c r="J114" s="137" t="s">
        <v>292</v>
      </c>
      <c r="K114" s="125" t="s">
        <v>177</v>
      </c>
      <c r="L114" s="125" t="s">
        <v>41</v>
      </c>
      <c r="M114" s="134" t="s">
        <v>40</v>
      </c>
      <c r="N114" s="125"/>
      <c r="O114" s="125"/>
      <c r="P114" s="125"/>
      <c r="Q114" s="133">
        <v>2647</v>
      </c>
      <c r="R114" s="125" t="s">
        <v>686</v>
      </c>
      <c r="S114" s="133">
        <v>334235</v>
      </c>
      <c r="T114" s="133" t="s">
        <v>247</v>
      </c>
      <c r="U114" s="155">
        <v>2182</v>
      </c>
      <c r="V114" s="125" t="s">
        <v>686</v>
      </c>
      <c r="W114" s="136">
        <v>4416</v>
      </c>
      <c r="X114" s="138" t="s">
        <v>276</v>
      </c>
      <c r="Y114" s="134" t="s">
        <v>40</v>
      </c>
      <c r="Z114" s="135">
        <v>15</v>
      </c>
      <c r="AA114" s="137" t="s">
        <v>275</v>
      </c>
      <c r="AB114" s="133">
        <v>32229</v>
      </c>
      <c r="AC114" s="137" t="s">
        <v>116</v>
      </c>
      <c r="AD114" s="125"/>
      <c r="AE114" s="125"/>
      <c r="AF114" s="125"/>
      <c r="AG114" s="127">
        <f t="shared" ref="AG114:AG117" si="19">I114*2.76</f>
        <v>12188.16</v>
      </c>
      <c r="AH114" s="127">
        <f t="shared" si="11"/>
        <v>1617.6468246068087</v>
      </c>
      <c r="AI114" s="125" t="s">
        <v>532</v>
      </c>
      <c r="AJ114" s="125" t="s">
        <v>391</v>
      </c>
      <c r="AK114" s="125"/>
    </row>
    <row r="115" spans="1:37" s="68" customFormat="1" ht="13.8" customHeight="1" x14ac:dyDescent="0.3">
      <c r="A115" s="125" t="s">
        <v>250</v>
      </c>
      <c r="B115" s="120">
        <v>1354</v>
      </c>
      <c r="C115" s="133">
        <v>334235</v>
      </c>
      <c r="D115" s="133" t="s">
        <v>247</v>
      </c>
      <c r="E115" s="133">
        <v>3993</v>
      </c>
      <c r="F115" s="135">
        <v>2183</v>
      </c>
      <c r="G115" s="125" t="s">
        <v>726</v>
      </c>
      <c r="H115" s="125"/>
      <c r="I115" s="129">
        <v>615</v>
      </c>
      <c r="J115" s="137" t="s">
        <v>292</v>
      </c>
      <c r="K115" s="125" t="s">
        <v>177</v>
      </c>
      <c r="L115" s="125" t="s">
        <v>41</v>
      </c>
      <c r="M115" s="134" t="s">
        <v>40</v>
      </c>
      <c r="N115" s="125"/>
      <c r="O115" s="125"/>
      <c r="P115" s="125"/>
      <c r="Q115" s="133">
        <v>3993</v>
      </c>
      <c r="R115" s="125" t="s">
        <v>726</v>
      </c>
      <c r="S115" s="133">
        <v>334235</v>
      </c>
      <c r="T115" s="133" t="s">
        <v>247</v>
      </c>
      <c r="U115" s="155">
        <v>2183</v>
      </c>
      <c r="V115" s="125" t="s">
        <v>726</v>
      </c>
      <c r="W115" s="136">
        <v>615</v>
      </c>
      <c r="X115" s="138" t="s">
        <v>276</v>
      </c>
      <c r="Y115" s="134" t="s">
        <v>40</v>
      </c>
      <c r="Z115" s="135">
        <v>22</v>
      </c>
      <c r="AA115" s="137" t="s">
        <v>275</v>
      </c>
      <c r="AB115" s="133">
        <v>32229</v>
      </c>
      <c r="AC115" s="137" t="s">
        <v>116</v>
      </c>
      <c r="AD115" s="125"/>
      <c r="AE115" s="125"/>
      <c r="AF115" s="125"/>
      <c r="AG115" s="127">
        <f t="shared" si="19"/>
        <v>1697.3999999999999</v>
      </c>
      <c r="AH115" s="127">
        <f t="shared" si="11"/>
        <v>225.28369500298624</v>
      </c>
      <c r="AI115" s="125" t="s">
        <v>533</v>
      </c>
      <c r="AJ115" s="125" t="s">
        <v>391</v>
      </c>
      <c r="AK115" s="125"/>
    </row>
    <row r="116" spans="1:37" s="68" customFormat="1" ht="13.8" customHeight="1" x14ac:dyDescent="0.3">
      <c r="A116" s="125" t="s">
        <v>250</v>
      </c>
      <c r="B116" s="120">
        <v>1353</v>
      </c>
      <c r="C116" s="133">
        <v>334235</v>
      </c>
      <c r="D116" s="133" t="s">
        <v>247</v>
      </c>
      <c r="E116" s="133">
        <v>2647</v>
      </c>
      <c r="F116" s="135">
        <v>2184</v>
      </c>
      <c r="G116" s="125" t="s">
        <v>686</v>
      </c>
      <c r="H116" s="125"/>
      <c r="I116" s="129">
        <v>2091</v>
      </c>
      <c r="J116" s="137" t="s">
        <v>292</v>
      </c>
      <c r="K116" s="125" t="s">
        <v>177</v>
      </c>
      <c r="L116" s="125" t="s">
        <v>41</v>
      </c>
      <c r="M116" s="134" t="s">
        <v>40</v>
      </c>
      <c r="N116" s="125"/>
      <c r="O116" s="125"/>
      <c r="P116" s="125"/>
      <c r="Q116" s="133">
        <v>2647</v>
      </c>
      <c r="R116" s="125" t="s">
        <v>686</v>
      </c>
      <c r="S116" s="133">
        <v>334235</v>
      </c>
      <c r="T116" s="133" t="s">
        <v>247</v>
      </c>
      <c r="U116" s="155">
        <v>2184</v>
      </c>
      <c r="V116" s="125" t="s">
        <v>686</v>
      </c>
      <c r="W116" s="136">
        <v>2091</v>
      </c>
      <c r="X116" s="138" t="s">
        <v>276</v>
      </c>
      <c r="Y116" s="134" t="s">
        <v>40</v>
      </c>
      <c r="Z116" s="135">
        <v>19</v>
      </c>
      <c r="AA116" s="137" t="s">
        <v>275</v>
      </c>
      <c r="AB116" s="133">
        <v>32229</v>
      </c>
      <c r="AC116" s="137" t="s">
        <v>116</v>
      </c>
      <c r="AD116" s="125"/>
      <c r="AE116" s="125"/>
      <c r="AF116" s="125"/>
      <c r="AG116" s="127">
        <f t="shared" si="19"/>
        <v>5771.16</v>
      </c>
      <c r="AH116" s="127">
        <f t="shared" si="11"/>
        <v>765.96456301015326</v>
      </c>
      <c r="AI116" s="125" t="s">
        <v>534</v>
      </c>
      <c r="AJ116" s="125" t="s">
        <v>391</v>
      </c>
      <c r="AK116" s="125"/>
    </row>
    <row r="117" spans="1:37" s="68" customFormat="1" ht="13.8" customHeight="1" x14ac:dyDescent="0.3">
      <c r="A117" s="125" t="s">
        <v>250</v>
      </c>
      <c r="B117" s="120">
        <v>1352</v>
      </c>
      <c r="C117" s="133">
        <v>334235</v>
      </c>
      <c r="D117" s="133" t="s">
        <v>247</v>
      </c>
      <c r="E117" s="133">
        <v>3925</v>
      </c>
      <c r="F117" s="135">
        <v>2185</v>
      </c>
      <c r="G117" s="125" t="s">
        <v>728</v>
      </c>
      <c r="H117" s="125"/>
      <c r="I117" s="129">
        <v>4609</v>
      </c>
      <c r="J117" s="137" t="s">
        <v>104</v>
      </c>
      <c r="K117" s="125" t="s">
        <v>177</v>
      </c>
      <c r="L117" s="125" t="s">
        <v>41</v>
      </c>
      <c r="M117" s="134" t="s">
        <v>40</v>
      </c>
      <c r="N117" s="125" t="s">
        <v>727</v>
      </c>
      <c r="O117" s="125" t="s">
        <v>728</v>
      </c>
      <c r="P117" s="125"/>
      <c r="Q117" s="133">
        <v>3925</v>
      </c>
      <c r="R117" s="125" t="s">
        <v>728</v>
      </c>
      <c r="S117" s="133">
        <v>334235</v>
      </c>
      <c r="T117" s="133" t="s">
        <v>247</v>
      </c>
      <c r="U117" s="155">
        <v>2185</v>
      </c>
      <c r="V117" s="125" t="s">
        <v>728</v>
      </c>
      <c r="W117" s="136">
        <v>4609</v>
      </c>
      <c r="X117" s="138" t="s">
        <v>276</v>
      </c>
      <c r="Y117" s="134" t="s">
        <v>40</v>
      </c>
      <c r="Z117" s="135">
        <v>19</v>
      </c>
      <c r="AA117" s="137" t="s">
        <v>275</v>
      </c>
      <c r="AB117" s="133">
        <v>32229</v>
      </c>
      <c r="AC117" s="137" t="s">
        <v>116</v>
      </c>
      <c r="AD117" s="125"/>
      <c r="AE117" s="125"/>
      <c r="AF117" s="125"/>
      <c r="AG117" s="127">
        <f t="shared" si="19"/>
        <v>12720.839999999998</v>
      </c>
      <c r="AH117" s="127">
        <f t="shared" si="11"/>
        <v>1688.3456101931113</v>
      </c>
      <c r="AI117" s="125" t="s">
        <v>535</v>
      </c>
      <c r="AJ117" s="125" t="s">
        <v>391</v>
      </c>
      <c r="AK117" s="125"/>
    </row>
    <row r="118" spans="1:37" s="68" customFormat="1" ht="12.6" customHeight="1" x14ac:dyDescent="0.3">
      <c r="A118" s="125" t="s">
        <v>250</v>
      </c>
      <c r="B118" s="120">
        <v>1351</v>
      </c>
      <c r="C118" s="133">
        <v>334235</v>
      </c>
      <c r="D118" s="133" t="s">
        <v>247</v>
      </c>
      <c r="E118" s="156">
        <v>3994</v>
      </c>
      <c r="F118" s="135">
        <v>2186</v>
      </c>
      <c r="G118" s="125" t="s">
        <v>729</v>
      </c>
      <c r="H118" s="125"/>
      <c r="I118" s="129">
        <v>5895</v>
      </c>
      <c r="J118" s="137" t="s">
        <v>104</v>
      </c>
      <c r="K118" s="125" t="s">
        <v>177</v>
      </c>
      <c r="L118" s="125" t="s">
        <v>41</v>
      </c>
      <c r="M118" s="134" t="s">
        <v>40</v>
      </c>
      <c r="N118" s="125" t="s">
        <v>730</v>
      </c>
      <c r="O118" s="125" t="s">
        <v>729</v>
      </c>
      <c r="P118" s="125"/>
      <c r="Q118" s="156">
        <v>3994</v>
      </c>
      <c r="R118" s="125" t="s">
        <v>729</v>
      </c>
      <c r="S118" s="133">
        <v>334235</v>
      </c>
      <c r="T118" s="133" t="s">
        <v>247</v>
      </c>
      <c r="U118" s="155">
        <v>2186</v>
      </c>
      <c r="V118" s="125" t="s">
        <v>729</v>
      </c>
      <c r="W118" s="136">
        <v>5895</v>
      </c>
      <c r="X118" s="138" t="s">
        <v>276</v>
      </c>
      <c r="Y118" s="134" t="s">
        <v>40</v>
      </c>
      <c r="Z118" s="135">
        <v>16</v>
      </c>
      <c r="AA118" s="137" t="s">
        <v>275</v>
      </c>
      <c r="AB118" s="133">
        <v>32229</v>
      </c>
      <c r="AC118" s="137" t="s">
        <v>116</v>
      </c>
      <c r="AD118" s="125"/>
      <c r="AE118" s="125"/>
      <c r="AF118" s="125"/>
      <c r="AG118" s="127">
        <f t="shared" ref="AG118:AG119" si="20">I118*6.58</f>
        <v>38789.1</v>
      </c>
      <c r="AH118" s="127">
        <f t="shared" si="11"/>
        <v>5148.1982878757708</v>
      </c>
      <c r="AI118" s="125" t="s">
        <v>536</v>
      </c>
      <c r="AJ118" s="125" t="s">
        <v>391</v>
      </c>
      <c r="AK118" s="125"/>
    </row>
    <row r="119" spans="1:37" s="68" customFormat="1" ht="13.8" customHeight="1" x14ac:dyDescent="0.3">
      <c r="A119" s="125" t="s">
        <v>250</v>
      </c>
      <c r="B119" s="120">
        <v>1350</v>
      </c>
      <c r="C119" s="133">
        <v>334235</v>
      </c>
      <c r="D119" s="133" t="s">
        <v>247</v>
      </c>
      <c r="E119" s="133">
        <v>3985</v>
      </c>
      <c r="F119" s="135">
        <v>2187</v>
      </c>
      <c r="G119" s="125" t="s">
        <v>731</v>
      </c>
      <c r="H119" s="125"/>
      <c r="I119" s="129">
        <v>9358</v>
      </c>
      <c r="J119" s="137" t="s">
        <v>104</v>
      </c>
      <c r="K119" s="125" t="s">
        <v>177</v>
      </c>
      <c r="L119" s="125" t="s">
        <v>41</v>
      </c>
      <c r="M119" s="134" t="s">
        <v>40</v>
      </c>
      <c r="N119" s="125" t="s">
        <v>732</v>
      </c>
      <c r="O119" s="125" t="s">
        <v>731</v>
      </c>
      <c r="P119" s="125"/>
      <c r="Q119" s="133">
        <v>3985</v>
      </c>
      <c r="R119" s="125" t="s">
        <v>731</v>
      </c>
      <c r="S119" s="133">
        <v>334235</v>
      </c>
      <c r="T119" s="133" t="s">
        <v>247</v>
      </c>
      <c r="U119" s="155">
        <v>2187</v>
      </c>
      <c r="V119" s="125" t="s">
        <v>731</v>
      </c>
      <c r="W119" s="136">
        <v>9358</v>
      </c>
      <c r="X119" s="138" t="s">
        <v>276</v>
      </c>
      <c r="Y119" s="134" t="s">
        <v>40</v>
      </c>
      <c r="Z119" s="135">
        <v>15</v>
      </c>
      <c r="AA119" s="137" t="s">
        <v>275</v>
      </c>
      <c r="AB119" s="133">
        <v>32229</v>
      </c>
      <c r="AC119" s="137" t="s">
        <v>116</v>
      </c>
      <c r="AD119" s="125"/>
      <c r="AE119" s="125"/>
      <c r="AF119" s="125"/>
      <c r="AG119" s="127">
        <f t="shared" si="20"/>
        <v>61575.64</v>
      </c>
      <c r="AH119" s="127">
        <f t="shared" si="11"/>
        <v>8172.491870727984</v>
      </c>
      <c r="AI119" s="125" t="s">
        <v>537</v>
      </c>
      <c r="AJ119" s="125" t="s">
        <v>391</v>
      </c>
      <c r="AK119" s="125"/>
    </row>
    <row r="120" spans="1:37" s="68" customFormat="1" ht="13.2" customHeight="1" x14ac:dyDescent="0.3">
      <c r="A120" s="125" t="s">
        <v>250</v>
      </c>
      <c r="B120" s="120">
        <v>1349</v>
      </c>
      <c r="C120" s="133">
        <v>334235</v>
      </c>
      <c r="D120" s="133" t="s">
        <v>247</v>
      </c>
      <c r="E120" s="133">
        <v>2647</v>
      </c>
      <c r="F120" s="135">
        <v>2188</v>
      </c>
      <c r="G120" s="125" t="s">
        <v>686</v>
      </c>
      <c r="H120" s="125"/>
      <c r="I120" s="129">
        <v>1620</v>
      </c>
      <c r="J120" s="137" t="s">
        <v>104</v>
      </c>
      <c r="K120" s="125" t="s">
        <v>177</v>
      </c>
      <c r="L120" s="125" t="s">
        <v>41</v>
      </c>
      <c r="M120" s="134" t="s">
        <v>40</v>
      </c>
      <c r="N120" s="125"/>
      <c r="O120" s="125"/>
      <c r="P120" s="125"/>
      <c r="Q120" s="133">
        <v>2647</v>
      </c>
      <c r="R120" s="125" t="s">
        <v>686</v>
      </c>
      <c r="S120" s="133">
        <v>334235</v>
      </c>
      <c r="T120" s="133" t="s">
        <v>247</v>
      </c>
      <c r="U120" s="155">
        <v>2188</v>
      </c>
      <c r="V120" s="125" t="s">
        <v>686</v>
      </c>
      <c r="W120" s="136">
        <v>1620</v>
      </c>
      <c r="X120" s="138" t="s">
        <v>276</v>
      </c>
      <c r="Y120" s="134" t="s">
        <v>40</v>
      </c>
      <c r="Z120" s="135">
        <v>15</v>
      </c>
      <c r="AA120" s="137" t="s">
        <v>275</v>
      </c>
      <c r="AB120" s="133">
        <v>32229</v>
      </c>
      <c r="AC120" s="137" t="s">
        <v>116</v>
      </c>
      <c r="AD120" s="125"/>
      <c r="AE120" s="125"/>
      <c r="AF120" s="125"/>
      <c r="AG120" s="127">
        <f t="shared" ref="AG120:AG129" si="21">I120*2.76</f>
        <v>4471.2</v>
      </c>
      <c r="AH120" s="127">
        <f t="shared" si="11"/>
        <v>593.43022098347592</v>
      </c>
      <c r="AI120" s="125" t="s">
        <v>538</v>
      </c>
      <c r="AJ120" s="125" t="s">
        <v>391</v>
      </c>
      <c r="AK120" s="125"/>
    </row>
    <row r="121" spans="1:37" s="68" customFormat="1" ht="12.6" customHeight="1" x14ac:dyDescent="0.3">
      <c r="A121" s="125" t="s">
        <v>250</v>
      </c>
      <c r="B121" s="120">
        <v>1348</v>
      </c>
      <c r="C121" s="133">
        <v>334235</v>
      </c>
      <c r="D121" s="133" t="s">
        <v>247</v>
      </c>
      <c r="E121" s="133">
        <v>2647</v>
      </c>
      <c r="F121" s="135">
        <v>2189</v>
      </c>
      <c r="G121" s="125" t="s">
        <v>686</v>
      </c>
      <c r="H121" s="125"/>
      <c r="I121" s="129">
        <v>1380</v>
      </c>
      <c r="J121" s="137" t="s">
        <v>104</v>
      </c>
      <c r="K121" s="125" t="s">
        <v>177</v>
      </c>
      <c r="L121" s="125" t="s">
        <v>41</v>
      </c>
      <c r="M121" s="134" t="s">
        <v>40</v>
      </c>
      <c r="N121" s="125"/>
      <c r="O121" s="125"/>
      <c r="P121" s="125"/>
      <c r="Q121" s="133">
        <v>2647</v>
      </c>
      <c r="R121" s="125" t="s">
        <v>686</v>
      </c>
      <c r="S121" s="133">
        <v>334235</v>
      </c>
      <c r="T121" s="133" t="s">
        <v>247</v>
      </c>
      <c r="U121" s="155">
        <v>2189</v>
      </c>
      <c r="V121" s="125" t="s">
        <v>686</v>
      </c>
      <c r="W121" s="136">
        <v>1380</v>
      </c>
      <c r="X121" s="138" t="s">
        <v>276</v>
      </c>
      <c r="Y121" s="134" t="s">
        <v>40</v>
      </c>
      <c r="Z121" s="135">
        <v>19</v>
      </c>
      <c r="AA121" s="137" t="s">
        <v>275</v>
      </c>
      <c r="AB121" s="133">
        <v>32229</v>
      </c>
      <c r="AC121" s="137" t="s">
        <v>116</v>
      </c>
      <c r="AD121" s="125"/>
      <c r="AE121" s="125"/>
      <c r="AF121" s="125"/>
      <c r="AG121" s="127">
        <f t="shared" si="21"/>
        <v>3808.7999999999997</v>
      </c>
      <c r="AH121" s="127">
        <f t="shared" si="11"/>
        <v>505.51463268962766</v>
      </c>
      <c r="AI121" s="125" t="s">
        <v>539</v>
      </c>
      <c r="AJ121" s="125" t="s">
        <v>391</v>
      </c>
      <c r="AK121" s="125"/>
    </row>
    <row r="122" spans="1:37" s="68" customFormat="1" ht="13.2" customHeight="1" x14ac:dyDescent="0.3">
      <c r="A122" s="125" t="s">
        <v>250</v>
      </c>
      <c r="B122" s="120">
        <v>1347</v>
      </c>
      <c r="C122" s="133">
        <v>334235</v>
      </c>
      <c r="D122" s="133" t="s">
        <v>247</v>
      </c>
      <c r="E122" s="133">
        <v>2647</v>
      </c>
      <c r="F122" s="135">
        <v>2190</v>
      </c>
      <c r="G122" s="125" t="s">
        <v>686</v>
      </c>
      <c r="H122" s="125"/>
      <c r="I122" s="129">
        <v>1706</v>
      </c>
      <c r="J122" s="137" t="s">
        <v>280</v>
      </c>
      <c r="K122" s="125" t="s">
        <v>177</v>
      </c>
      <c r="L122" s="125" t="s">
        <v>41</v>
      </c>
      <c r="M122" s="134" t="s">
        <v>40</v>
      </c>
      <c r="N122" s="125"/>
      <c r="O122" s="125"/>
      <c r="P122" s="125"/>
      <c r="Q122" s="133">
        <v>2647</v>
      </c>
      <c r="R122" s="125" t="s">
        <v>686</v>
      </c>
      <c r="S122" s="133">
        <v>334235</v>
      </c>
      <c r="T122" s="133" t="s">
        <v>247</v>
      </c>
      <c r="U122" s="155">
        <v>2190</v>
      </c>
      <c r="V122" s="125" t="s">
        <v>686</v>
      </c>
      <c r="W122" s="136">
        <v>1706</v>
      </c>
      <c r="X122" s="138" t="s">
        <v>276</v>
      </c>
      <c r="Y122" s="134" t="s">
        <v>40</v>
      </c>
      <c r="Z122" s="135">
        <v>15</v>
      </c>
      <c r="AA122" s="137" t="s">
        <v>275</v>
      </c>
      <c r="AB122" s="133">
        <v>32229</v>
      </c>
      <c r="AC122" s="137" t="s">
        <v>116</v>
      </c>
      <c r="AD122" s="125"/>
      <c r="AE122" s="125"/>
      <c r="AF122" s="125"/>
      <c r="AG122" s="127">
        <f t="shared" si="21"/>
        <v>4708.5599999999995</v>
      </c>
      <c r="AH122" s="127">
        <f t="shared" si="11"/>
        <v>624.93330678877157</v>
      </c>
      <c r="AI122" s="125" t="s">
        <v>540</v>
      </c>
      <c r="AJ122" s="125" t="s">
        <v>391</v>
      </c>
      <c r="AK122" s="125"/>
    </row>
    <row r="123" spans="1:37" s="68" customFormat="1" ht="13.2" customHeight="1" x14ac:dyDescent="0.3">
      <c r="A123" s="125" t="s">
        <v>250</v>
      </c>
      <c r="B123" s="120">
        <v>1346</v>
      </c>
      <c r="C123" s="133">
        <v>334235</v>
      </c>
      <c r="D123" s="133" t="s">
        <v>247</v>
      </c>
      <c r="E123" s="133">
        <v>2647</v>
      </c>
      <c r="F123" s="135">
        <v>2191</v>
      </c>
      <c r="G123" s="125" t="s">
        <v>686</v>
      </c>
      <c r="H123" s="125"/>
      <c r="I123" s="129">
        <v>2099</v>
      </c>
      <c r="J123" s="137" t="s">
        <v>104</v>
      </c>
      <c r="K123" s="125" t="s">
        <v>177</v>
      </c>
      <c r="L123" s="125" t="s">
        <v>41</v>
      </c>
      <c r="M123" s="134" t="s">
        <v>40</v>
      </c>
      <c r="N123" s="125"/>
      <c r="O123" s="125"/>
      <c r="P123" s="125"/>
      <c r="Q123" s="133">
        <v>2647</v>
      </c>
      <c r="R123" s="125" t="s">
        <v>686</v>
      </c>
      <c r="S123" s="133">
        <v>334235</v>
      </c>
      <c r="T123" s="133" t="s">
        <v>247</v>
      </c>
      <c r="U123" s="155">
        <v>2191</v>
      </c>
      <c r="V123" s="125" t="s">
        <v>686</v>
      </c>
      <c r="W123" s="136">
        <v>2099</v>
      </c>
      <c r="X123" s="138" t="s">
        <v>276</v>
      </c>
      <c r="Y123" s="134" t="s">
        <v>40</v>
      </c>
      <c r="Z123" s="135">
        <v>15</v>
      </c>
      <c r="AA123" s="137" t="s">
        <v>275</v>
      </c>
      <c r="AB123" s="133">
        <v>32229</v>
      </c>
      <c r="AC123" s="137" t="s">
        <v>116</v>
      </c>
      <c r="AD123" s="125"/>
      <c r="AE123" s="125"/>
      <c r="AF123" s="125"/>
      <c r="AG123" s="127">
        <f t="shared" si="21"/>
        <v>5793.24</v>
      </c>
      <c r="AH123" s="127">
        <f t="shared" si="11"/>
        <v>768.8950826199482</v>
      </c>
      <c r="AI123" s="125" t="s">
        <v>541</v>
      </c>
      <c r="AJ123" s="125" t="s">
        <v>391</v>
      </c>
      <c r="AK123" s="125"/>
    </row>
    <row r="124" spans="1:37" s="68" customFormat="1" ht="15.6" customHeight="1" x14ac:dyDescent="0.3">
      <c r="A124" s="125" t="s">
        <v>250</v>
      </c>
      <c r="B124" s="120">
        <v>1345</v>
      </c>
      <c r="C124" s="133">
        <v>334235</v>
      </c>
      <c r="D124" s="133" t="s">
        <v>247</v>
      </c>
      <c r="E124" s="133">
        <v>2647</v>
      </c>
      <c r="F124" s="135">
        <v>2192</v>
      </c>
      <c r="G124" s="125" t="s">
        <v>686</v>
      </c>
      <c r="H124" s="125"/>
      <c r="I124" s="129">
        <v>2411</v>
      </c>
      <c r="J124" s="137" t="s">
        <v>289</v>
      </c>
      <c r="K124" s="125" t="s">
        <v>177</v>
      </c>
      <c r="L124" s="125" t="s">
        <v>41</v>
      </c>
      <c r="M124" s="134" t="s">
        <v>40</v>
      </c>
      <c r="N124" s="125"/>
      <c r="O124" s="125"/>
      <c r="P124" s="125"/>
      <c r="Q124" s="133">
        <v>2647</v>
      </c>
      <c r="R124" s="125" t="s">
        <v>686</v>
      </c>
      <c r="S124" s="133">
        <v>334235</v>
      </c>
      <c r="T124" s="133" t="s">
        <v>247</v>
      </c>
      <c r="U124" s="155">
        <v>2192</v>
      </c>
      <c r="V124" s="125" t="s">
        <v>686</v>
      </c>
      <c r="W124" s="136">
        <v>2411</v>
      </c>
      <c r="X124" s="138" t="s">
        <v>276</v>
      </c>
      <c r="Y124" s="134" t="s">
        <v>40</v>
      </c>
      <c r="Z124" s="135">
        <v>15</v>
      </c>
      <c r="AA124" s="137" t="s">
        <v>275</v>
      </c>
      <c r="AB124" s="133">
        <v>32229</v>
      </c>
      <c r="AC124" s="137" t="s">
        <v>116</v>
      </c>
      <c r="AD124" s="125"/>
      <c r="AE124" s="125"/>
      <c r="AF124" s="125"/>
      <c r="AG124" s="127">
        <f t="shared" si="21"/>
        <v>6654.36</v>
      </c>
      <c r="AH124" s="127">
        <f t="shared" si="11"/>
        <v>883.18534740195093</v>
      </c>
      <c r="AI124" s="125" t="s">
        <v>542</v>
      </c>
      <c r="AJ124" s="125" t="s">
        <v>391</v>
      </c>
      <c r="AK124" s="125"/>
    </row>
    <row r="125" spans="1:37" s="68" customFormat="1" ht="12.6" customHeight="1" x14ac:dyDescent="0.3">
      <c r="A125" s="125" t="s">
        <v>250</v>
      </c>
      <c r="B125" s="120">
        <v>1344</v>
      </c>
      <c r="C125" s="133">
        <v>334235</v>
      </c>
      <c r="D125" s="133" t="s">
        <v>247</v>
      </c>
      <c r="E125" s="133">
        <v>2647</v>
      </c>
      <c r="F125" s="135">
        <v>2193</v>
      </c>
      <c r="G125" s="125" t="s">
        <v>686</v>
      </c>
      <c r="H125" s="125"/>
      <c r="I125" s="129">
        <v>1247</v>
      </c>
      <c r="J125" s="137" t="s">
        <v>281</v>
      </c>
      <c r="K125" s="125" t="s">
        <v>177</v>
      </c>
      <c r="L125" s="125" t="s">
        <v>41</v>
      </c>
      <c r="M125" s="134" t="s">
        <v>40</v>
      </c>
      <c r="N125" s="125"/>
      <c r="O125" s="125"/>
      <c r="P125" s="125"/>
      <c r="Q125" s="133">
        <v>2647</v>
      </c>
      <c r="R125" s="125" t="s">
        <v>686</v>
      </c>
      <c r="S125" s="133">
        <v>334235</v>
      </c>
      <c r="T125" s="133" t="s">
        <v>247</v>
      </c>
      <c r="U125" s="155">
        <v>2193</v>
      </c>
      <c r="V125" s="125" t="s">
        <v>686</v>
      </c>
      <c r="W125" s="136">
        <v>1247</v>
      </c>
      <c r="X125" s="138" t="s">
        <v>276</v>
      </c>
      <c r="Y125" s="134" t="s">
        <v>40</v>
      </c>
      <c r="Z125" s="135">
        <v>15</v>
      </c>
      <c r="AA125" s="137" t="s">
        <v>275</v>
      </c>
      <c r="AB125" s="133">
        <v>32229</v>
      </c>
      <c r="AC125" s="137" t="s">
        <v>116</v>
      </c>
      <c r="AD125" s="125"/>
      <c r="AE125" s="125"/>
      <c r="AF125" s="125"/>
      <c r="AG125" s="127">
        <f t="shared" si="21"/>
        <v>3441.72</v>
      </c>
      <c r="AH125" s="127">
        <f t="shared" si="11"/>
        <v>456.79474417678671</v>
      </c>
      <c r="AI125" s="125" t="s">
        <v>543</v>
      </c>
      <c r="AJ125" s="125" t="s">
        <v>391</v>
      </c>
      <c r="AK125" s="125"/>
    </row>
    <row r="126" spans="1:37" s="68" customFormat="1" ht="13.8" customHeight="1" x14ac:dyDescent="0.3">
      <c r="A126" s="125" t="s">
        <v>250</v>
      </c>
      <c r="B126" s="120">
        <v>1343</v>
      </c>
      <c r="C126" s="133">
        <v>334235</v>
      </c>
      <c r="D126" s="133" t="s">
        <v>247</v>
      </c>
      <c r="E126" s="133">
        <v>2647</v>
      </c>
      <c r="F126" s="135">
        <v>2194</v>
      </c>
      <c r="G126" s="125" t="s">
        <v>686</v>
      </c>
      <c r="H126" s="125"/>
      <c r="I126" s="129">
        <v>2710</v>
      </c>
      <c r="J126" s="137" t="s">
        <v>281</v>
      </c>
      <c r="K126" s="125" t="s">
        <v>177</v>
      </c>
      <c r="L126" s="125" t="s">
        <v>41</v>
      </c>
      <c r="M126" s="134" t="s">
        <v>40</v>
      </c>
      <c r="N126" s="125"/>
      <c r="O126" s="125"/>
      <c r="P126" s="125"/>
      <c r="Q126" s="133">
        <v>2647</v>
      </c>
      <c r="R126" s="125" t="s">
        <v>686</v>
      </c>
      <c r="S126" s="133">
        <v>334235</v>
      </c>
      <c r="T126" s="133" t="s">
        <v>247</v>
      </c>
      <c r="U126" s="155">
        <v>2194</v>
      </c>
      <c r="V126" s="125" t="s">
        <v>686</v>
      </c>
      <c r="W126" s="136">
        <v>2710</v>
      </c>
      <c r="X126" s="138" t="s">
        <v>276</v>
      </c>
      <c r="Y126" s="134" t="s">
        <v>40</v>
      </c>
      <c r="Z126" s="135">
        <v>15</v>
      </c>
      <c r="AA126" s="137" t="s">
        <v>275</v>
      </c>
      <c r="AB126" s="133">
        <v>32229</v>
      </c>
      <c r="AC126" s="137" t="s">
        <v>116</v>
      </c>
      <c r="AD126" s="125"/>
      <c r="AE126" s="125"/>
      <c r="AF126" s="125"/>
      <c r="AG126" s="127">
        <f t="shared" si="21"/>
        <v>7479.5999999999995</v>
      </c>
      <c r="AH126" s="127">
        <f t="shared" si="11"/>
        <v>992.71351781803685</v>
      </c>
      <c r="AI126" s="125" t="s">
        <v>544</v>
      </c>
      <c r="AJ126" s="125" t="s">
        <v>391</v>
      </c>
      <c r="AK126" s="125"/>
    </row>
    <row r="127" spans="1:37" s="68" customFormat="1" ht="13.8" customHeight="1" x14ac:dyDescent="0.3">
      <c r="A127" s="125" t="s">
        <v>250</v>
      </c>
      <c r="B127" s="120">
        <v>1342</v>
      </c>
      <c r="C127" s="133">
        <v>334235</v>
      </c>
      <c r="D127" s="133" t="s">
        <v>247</v>
      </c>
      <c r="E127" s="133">
        <v>2647</v>
      </c>
      <c r="F127" s="135">
        <v>2195</v>
      </c>
      <c r="G127" s="125" t="s">
        <v>686</v>
      </c>
      <c r="H127" s="125"/>
      <c r="I127" s="129">
        <v>1955</v>
      </c>
      <c r="J127" s="137" t="s">
        <v>281</v>
      </c>
      <c r="K127" s="125" t="s">
        <v>177</v>
      </c>
      <c r="L127" s="125" t="s">
        <v>41</v>
      </c>
      <c r="M127" s="134" t="s">
        <v>40</v>
      </c>
      <c r="N127" s="125"/>
      <c r="O127" s="125"/>
      <c r="P127" s="125"/>
      <c r="Q127" s="133">
        <v>2647</v>
      </c>
      <c r="R127" s="125" t="s">
        <v>686</v>
      </c>
      <c r="S127" s="133">
        <v>334235</v>
      </c>
      <c r="T127" s="133" t="s">
        <v>247</v>
      </c>
      <c r="U127" s="155">
        <v>2195</v>
      </c>
      <c r="V127" s="125" t="s">
        <v>686</v>
      </c>
      <c r="W127" s="136">
        <v>1955</v>
      </c>
      <c r="X127" s="138" t="s">
        <v>276</v>
      </c>
      <c r="Y127" s="134" t="s">
        <v>40</v>
      </c>
      <c r="Z127" s="135">
        <v>11</v>
      </c>
      <c r="AA127" s="137" t="s">
        <v>275</v>
      </c>
      <c r="AB127" s="133">
        <v>32229</v>
      </c>
      <c r="AC127" s="137" t="s">
        <v>116</v>
      </c>
      <c r="AD127" s="125"/>
      <c r="AE127" s="125"/>
      <c r="AF127" s="125"/>
      <c r="AG127" s="127">
        <f t="shared" si="21"/>
        <v>5395.7999999999993</v>
      </c>
      <c r="AH127" s="127">
        <f t="shared" si="11"/>
        <v>716.14572964363913</v>
      </c>
      <c r="AI127" s="125" t="s">
        <v>545</v>
      </c>
      <c r="AJ127" s="125" t="s">
        <v>391</v>
      </c>
      <c r="AK127" s="125"/>
    </row>
    <row r="128" spans="1:37" s="68" customFormat="1" ht="15" customHeight="1" x14ac:dyDescent="0.3">
      <c r="A128" s="125" t="s">
        <v>250</v>
      </c>
      <c r="B128" s="120">
        <v>1341</v>
      </c>
      <c r="C128" s="133">
        <v>334235</v>
      </c>
      <c r="D128" s="133" t="s">
        <v>247</v>
      </c>
      <c r="E128" s="133">
        <v>2647</v>
      </c>
      <c r="F128" s="135">
        <v>2196</v>
      </c>
      <c r="G128" s="125" t="s">
        <v>686</v>
      </c>
      <c r="H128" s="125"/>
      <c r="I128" s="129">
        <v>3290</v>
      </c>
      <c r="J128" s="137" t="s">
        <v>289</v>
      </c>
      <c r="K128" s="125" t="s">
        <v>177</v>
      </c>
      <c r="L128" s="125" t="s">
        <v>41</v>
      </c>
      <c r="M128" s="134" t="s">
        <v>40</v>
      </c>
      <c r="N128" s="125"/>
      <c r="O128" s="125"/>
      <c r="P128" s="125"/>
      <c r="Q128" s="133">
        <v>2647</v>
      </c>
      <c r="R128" s="125" t="s">
        <v>686</v>
      </c>
      <c r="S128" s="133">
        <v>334235</v>
      </c>
      <c r="T128" s="133" t="s">
        <v>247</v>
      </c>
      <c r="U128" s="155">
        <v>2196</v>
      </c>
      <c r="V128" s="125" t="s">
        <v>686</v>
      </c>
      <c r="W128" s="136">
        <v>3290</v>
      </c>
      <c r="X128" s="138" t="s">
        <v>276</v>
      </c>
      <c r="Y128" s="134" t="s">
        <v>40</v>
      </c>
      <c r="Z128" s="135">
        <v>11</v>
      </c>
      <c r="AA128" s="137" t="s">
        <v>275</v>
      </c>
      <c r="AB128" s="133">
        <v>32229</v>
      </c>
      <c r="AC128" s="137" t="s">
        <v>116</v>
      </c>
      <c r="AD128" s="125"/>
      <c r="AE128" s="125"/>
      <c r="AF128" s="125"/>
      <c r="AG128" s="127">
        <f t="shared" si="21"/>
        <v>9080.4</v>
      </c>
      <c r="AH128" s="127">
        <f t="shared" si="11"/>
        <v>1205.1761895281702</v>
      </c>
      <c r="AI128" s="125" t="s">
        <v>546</v>
      </c>
      <c r="AJ128" s="125" t="s">
        <v>391</v>
      </c>
      <c r="AK128" s="125"/>
    </row>
    <row r="129" spans="1:37" s="68" customFormat="1" ht="13.8" customHeight="1" x14ac:dyDescent="0.3">
      <c r="A129" s="125" t="s">
        <v>250</v>
      </c>
      <c r="B129" s="120">
        <v>1340</v>
      </c>
      <c r="C129" s="133">
        <v>334235</v>
      </c>
      <c r="D129" s="133" t="s">
        <v>247</v>
      </c>
      <c r="E129" s="133">
        <v>2647</v>
      </c>
      <c r="F129" s="135">
        <v>2197</v>
      </c>
      <c r="G129" s="125" t="s">
        <v>686</v>
      </c>
      <c r="H129" s="125"/>
      <c r="I129" s="129">
        <v>3045</v>
      </c>
      <c r="J129" s="137" t="s">
        <v>293</v>
      </c>
      <c r="K129" s="125" t="s">
        <v>177</v>
      </c>
      <c r="L129" s="125" t="s">
        <v>41</v>
      </c>
      <c r="M129" s="134" t="s">
        <v>40</v>
      </c>
      <c r="N129" s="125"/>
      <c r="O129" s="125"/>
      <c r="P129" s="125"/>
      <c r="Q129" s="133">
        <v>2647</v>
      </c>
      <c r="R129" s="125" t="s">
        <v>686</v>
      </c>
      <c r="S129" s="133">
        <v>334235</v>
      </c>
      <c r="T129" s="133" t="s">
        <v>247</v>
      </c>
      <c r="U129" s="155">
        <v>2197</v>
      </c>
      <c r="V129" s="125" t="s">
        <v>686</v>
      </c>
      <c r="W129" s="136">
        <v>3045</v>
      </c>
      <c r="X129" s="138" t="s">
        <v>276</v>
      </c>
      <c r="Y129" s="134" t="s">
        <v>40</v>
      </c>
      <c r="Z129" s="135">
        <v>16</v>
      </c>
      <c r="AA129" s="137" t="s">
        <v>275</v>
      </c>
      <c r="AB129" s="133">
        <v>32229</v>
      </c>
      <c r="AC129" s="137" t="s">
        <v>116</v>
      </c>
      <c r="AD129" s="125"/>
      <c r="AE129" s="125"/>
      <c r="AF129" s="125"/>
      <c r="AG129" s="127">
        <f t="shared" si="21"/>
        <v>8404.1999999999989</v>
      </c>
      <c r="AH129" s="127">
        <f t="shared" si="11"/>
        <v>1115.4290264782001</v>
      </c>
      <c r="AI129" s="125" t="s">
        <v>547</v>
      </c>
      <c r="AJ129" s="125" t="s">
        <v>391</v>
      </c>
      <c r="AK129" s="125"/>
    </row>
    <row r="130" spans="1:37" s="68" customFormat="1" ht="13.2" customHeight="1" x14ac:dyDescent="0.3">
      <c r="A130" s="125" t="s">
        <v>250</v>
      </c>
      <c r="B130" s="120">
        <v>1339</v>
      </c>
      <c r="C130" s="133">
        <v>334235</v>
      </c>
      <c r="D130" s="133" t="s">
        <v>247</v>
      </c>
      <c r="E130" s="133">
        <v>2647</v>
      </c>
      <c r="F130" s="135">
        <v>2198</v>
      </c>
      <c r="G130" s="125" t="s">
        <v>686</v>
      </c>
      <c r="H130" s="125"/>
      <c r="I130" s="129">
        <v>10941</v>
      </c>
      <c r="J130" s="137" t="s">
        <v>294</v>
      </c>
      <c r="K130" s="125" t="s">
        <v>177</v>
      </c>
      <c r="L130" s="125" t="s">
        <v>41</v>
      </c>
      <c r="M130" s="134" t="s">
        <v>40</v>
      </c>
      <c r="N130" s="125"/>
      <c r="O130" s="125"/>
      <c r="P130" s="125"/>
      <c r="Q130" s="133">
        <v>2647</v>
      </c>
      <c r="R130" s="125" t="s">
        <v>686</v>
      </c>
      <c r="S130" s="133">
        <v>334235</v>
      </c>
      <c r="T130" s="133" t="s">
        <v>247</v>
      </c>
      <c r="U130" s="155">
        <v>2198</v>
      </c>
      <c r="V130" s="125" t="s">
        <v>686</v>
      </c>
      <c r="W130" s="136">
        <v>10941</v>
      </c>
      <c r="X130" s="138" t="s">
        <v>276</v>
      </c>
      <c r="Y130" s="134" t="s">
        <v>40</v>
      </c>
      <c r="Z130" s="135">
        <v>89</v>
      </c>
      <c r="AA130" s="137" t="s">
        <v>275</v>
      </c>
      <c r="AB130" s="133">
        <v>32229</v>
      </c>
      <c r="AC130" s="137" t="s">
        <v>116</v>
      </c>
      <c r="AD130" s="125"/>
      <c r="AE130" s="125"/>
      <c r="AF130" s="125"/>
      <c r="AG130" s="127">
        <f>I130*6.58</f>
        <v>71991.78</v>
      </c>
      <c r="AH130" s="127">
        <f t="shared" si="11"/>
        <v>9554.9512243679073</v>
      </c>
      <c r="AI130" s="125" t="s">
        <v>548</v>
      </c>
      <c r="AJ130" s="125" t="s">
        <v>391</v>
      </c>
      <c r="AK130" s="125"/>
    </row>
    <row r="131" spans="1:37" s="68" customFormat="1" ht="13.8" customHeight="1" x14ac:dyDescent="0.3">
      <c r="A131" s="125" t="s">
        <v>250</v>
      </c>
      <c r="B131" s="120">
        <v>1338</v>
      </c>
      <c r="C131" s="133">
        <v>334235</v>
      </c>
      <c r="D131" s="133" t="s">
        <v>247</v>
      </c>
      <c r="E131" s="133">
        <v>2647</v>
      </c>
      <c r="F131" s="135">
        <v>2199</v>
      </c>
      <c r="G131" s="125" t="s">
        <v>686</v>
      </c>
      <c r="H131" s="125"/>
      <c r="I131" s="129">
        <v>1470</v>
      </c>
      <c r="J131" s="137" t="s">
        <v>294</v>
      </c>
      <c r="K131" s="125" t="s">
        <v>177</v>
      </c>
      <c r="L131" s="125" t="s">
        <v>41</v>
      </c>
      <c r="M131" s="134" t="s">
        <v>40</v>
      </c>
      <c r="N131" s="125"/>
      <c r="O131" s="125"/>
      <c r="P131" s="125"/>
      <c r="Q131" s="133">
        <v>2647</v>
      </c>
      <c r="R131" s="125" t="s">
        <v>686</v>
      </c>
      <c r="S131" s="133">
        <v>334235</v>
      </c>
      <c r="T131" s="133" t="s">
        <v>247</v>
      </c>
      <c r="U131" s="155">
        <v>2199</v>
      </c>
      <c r="V131" s="125" t="s">
        <v>686</v>
      </c>
      <c r="W131" s="136">
        <v>1470</v>
      </c>
      <c r="X131" s="138" t="s">
        <v>276</v>
      </c>
      <c r="Y131" s="134" t="s">
        <v>40</v>
      </c>
      <c r="Z131" s="135">
        <v>71</v>
      </c>
      <c r="AA131" s="137" t="s">
        <v>275</v>
      </c>
      <c r="AB131" s="133">
        <v>32229</v>
      </c>
      <c r="AC131" s="137" t="s">
        <v>116</v>
      </c>
      <c r="AD131" s="125"/>
      <c r="AE131" s="125"/>
      <c r="AF131" s="125"/>
      <c r="AG131" s="127">
        <f t="shared" ref="AG131:AG132" si="22">I131*2.76</f>
        <v>4057.2</v>
      </c>
      <c r="AH131" s="127">
        <f t="shared" si="11"/>
        <v>538.48297829982073</v>
      </c>
      <c r="AI131" s="125" t="s">
        <v>549</v>
      </c>
      <c r="AJ131" s="125" t="s">
        <v>391</v>
      </c>
      <c r="AK131" s="125"/>
    </row>
    <row r="132" spans="1:37" s="68" customFormat="1" ht="12.6" customHeight="1" x14ac:dyDescent="0.3">
      <c r="A132" s="125" t="s">
        <v>250</v>
      </c>
      <c r="B132" s="120">
        <v>1337</v>
      </c>
      <c r="C132" s="133">
        <v>334235</v>
      </c>
      <c r="D132" s="133" t="s">
        <v>247</v>
      </c>
      <c r="E132" s="133">
        <v>2647</v>
      </c>
      <c r="F132" s="135">
        <v>2200</v>
      </c>
      <c r="G132" s="125" t="s">
        <v>686</v>
      </c>
      <c r="H132" s="125"/>
      <c r="I132" s="129">
        <v>1529</v>
      </c>
      <c r="J132" s="137" t="s">
        <v>294</v>
      </c>
      <c r="K132" s="125" t="s">
        <v>177</v>
      </c>
      <c r="L132" s="125" t="s">
        <v>41</v>
      </c>
      <c r="M132" s="134" t="s">
        <v>40</v>
      </c>
      <c r="N132" s="125"/>
      <c r="O132" s="125"/>
      <c r="P132" s="125"/>
      <c r="Q132" s="133">
        <v>2647</v>
      </c>
      <c r="R132" s="125" t="s">
        <v>686</v>
      </c>
      <c r="S132" s="133">
        <v>334235</v>
      </c>
      <c r="T132" s="133" t="s">
        <v>247</v>
      </c>
      <c r="U132" s="155">
        <v>2200</v>
      </c>
      <c r="V132" s="125" t="s">
        <v>686</v>
      </c>
      <c r="W132" s="136">
        <v>1529</v>
      </c>
      <c r="X132" s="138" t="s">
        <v>276</v>
      </c>
      <c r="Y132" s="134" t="s">
        <v>40</v>
      </c>
      <c r="Z132" s="135">
        <v>10</v>
      </c>
      <c r="AA132" s="137" t="s">
        <v>275</v>
      </c>
      <c r="AB132" s="133">
        <v>32229</v>
      </c>
      <c r="AC132" s="137" t="s">
        <v>116</v>
      </c>
      <c r="AD132" s="125"/>
      <c r="AE132" s="125"/>
      <c r="AF132" s="125"/>
      <c r="AG132" s="127">
        <f t="shared" si="22"/>
        <v>4220.04</v>
      </c>
      <c r="AH132" s="127">
        <f t="shared" si="11"/>
        <v>560.0955604220585</v>
      </c>
      <c r="AI132" s="125" t="s">
        <v>550</v>
      </c>
      <c r="AJ132" s="125" t="s">
        <v>391</v>
      </c>
      <c r="AK132" s="125"/>
    </row>
    <row r="133" spans="1:37" s="68" customFormat="1" ht="13.2" customHeight="1" x14ac:dyDescent="0.3">
      <c r="A133" s="125" t="s">
        <v>250</v>
      </c>
      <c r="B133" s="120">
        <v>1336</v>
      </c>
      <c r="C133" s="133">
        <v>334235</v>
      </c>
      <c r="D133" s="133" t="s">
        <v>247</v>
      </c>
      <c r="E133" s="133">
        <v>2647</v>
      </c>
      <c r="F133" s="135">
        <v>2201</v>
      </c>
      <c r="G133" s="125" t="s">
        <v>686</v>
      </c>
      <c r="H133" s="125"/>
      <c r="I133" s="129">
        <v>13215</v>
      </c>
      <c r="J133" s="137" t="s">
        <v>294</v>
      </c>
      <c r="K133" s="125" t="s">
        <v>177</v>
      </c>
      <c r="L133" s="125" t="s">
        <v>41</v>
      </c>
      <c r="M133" s="134" t="s">
        <v>40</v>
      </c>
      <c r="N133" s="125"/>
      <c r="O133" s="125"/>
      <c r="P133" s="125"/>
      <c r="Q133" s="133">
        <v>2647</v>
      </c>
      <c r="R133" s="125" t="s">
        <v>686</v>
      </c>
      <c r="S133" s="133">
        <v>334235</v>
      </c>
      <c r="T133" s="133" t="s">
        <v>247</v>
      </c>
      <c r="U133" s="155">
        <v>2201</v>
      </c>
      <c r="V133" s="125" t="s">
        <v>686</v>
      </c>
      <c r="W133" s="136">
        <v>13215</v>
      </c>
      <c r="X133" s="138" t="s">
        <v>276</v>
      </c>
      <c r="Y133" s="134" t="s">
        <v>40</v>
      </c>
      <c r="Z133" s="135">
        <v>78</v>
      </c>
      <c r="AA133" s="137" t="s">
        <v>275</v>
      </c>
      <c r="AB133" s="133">
        <v>32229</v>
      </c>
      <c r="AC133" s="137" t="s">
        <v>116</v>
      </c>
      <c r="AD133" s="125"/>
      <c r="AE133" s="125"/>
      <c r="AF133" s="125"/>
      <c r="AG133" s="127">
        <f t="shared" ref="AG133:AG134" si="23">I133*6.58</f>
        <v>86954.7</v>
      </c>
      <c r="AH133" s="127">
        <f t="shared" si="11"/>
        <v>11540.871988851282</v>
      </c>
      <c r="AI133" s="125" t="s">
        <v>551</v>
      </c>
      <c r="AJ133" s="125" t="s">
        <v>391</v>
      </c>
      <c r="AK133" s="125"/>
    </row>
    <row r="134" spans="1:37" s="68" customFormat="1" ht="13.2" customHeight="1" x14ac:dyDescent="0.3">
      <c r="A134" s="125" t="s">
        <v>250</v>
      </c>
      <c r="B134" s="120">
        <v>1335</v>
      </c>
      <c r="C134" s="133">
        <v>334235</v>
      </c>
      <c r="D134" s="133" t="s">
        <v>247</v>
      </c>
      <c r="E134" s="133">
        <v>2647</v>
      </c>
      <c r="F134" s="135">
        <v>2202</v>
      </c>
      <c r="G134" s="125" t="s">
        <v>686</v>
      </c>
      <c r="H134" s="125"/>
      <c r="I134" s="129">
        <v>7424</v>
      </c>
      <c r="J134" s="137" t="s">
        <v>295</v>
      </c>
      <c r="K134" s="125" t="s">
        <v>177</v>
      </c>
      <c r="L134" s="125" t="s">
        <v>41</v>
      </c>
      <c r="M134" s="134" t="s">
        <v>40</v>
      </c>
      <c r="N134" s="125"/>
      <c r="O134" s="125"/>
      <c r="P134" s="125"/>
      <c r="Q134" s="133">
        <v>2647</v>
      </c>
      <c r="R134" s="125" t="s">
        <v>686</v>
      </c>
      <c r="S134" s="133">
        <v>334235</v>
      </c>
      <c r="T134" s="133" t="s">
        <v>247</v>
      </c>
      <c r="U134" s="155">
        <v>2202</v>
      </c>
      <c r="V134" s="125" t="s">
        <v>686</v>
      </c>
      <c r="W134" s="136">
        <v>7424</v>
      </c>
      <c r="X134" s="138" t="s">
        <v>276</v>
      </c>
      <c r="Y134" s="134" t="s">
        <v>40</v>
      </c>
      <c r="Z134" s="135">
        <v>8</v>
      </c>
      <c r="AA134" s="137" t="s">
        <v>275</v>
      </c>
      <c r="AB134" s="133">
        <v>32229</v>
      </c>
      <c r="AC134" s="137" t="s">
        <v>116</v>
      </c>
      <c r="AD134" s="125"/>
      <c r="AE134" s="125"/>
      <c r="AF134" s="125"/>
      <c r="AG134" s="127">
        <f t="shared" si="23"/>
        <v>48849.919999999998</v>
      </c>
      <c r="AH134" s="127">
        <f t="shared" si="11"/>
        <v>6483.4985732298092</v>
      </c>
      <c r="AI134" s="125" t="s">
        <v>552</v>
      </c>
      <c r="AJ134" s="125" t="s">
        <v>391</v>
      </c>
      <c r="AK134" s="125"/>
    </row>
    <row r="135" spans="1:37" s="68" customFormat="1" ht="15.6" customHeight="1" x14ac:dyDescent="0.3">
      <c r="A135" s="125" t="s">
        <v>250</v>
      </c>
      <c r="B135" s="120">
        <v>1334</v>
      </c>
      <c r="C135" s="133">
        <v>334235</v>
      </c>
      <c r="D135" s="133" t="s">
        <v>247</v>
      </c>
      <c r="E135" s="133">
        <v>2647</v>
      </c>
      <c r="F135" s="135">
        <v>2203</v>
      </c>
      <c r="G135" s="125" t="s">
        <v>686</v>
      </c>
      <c r="H135" s="125"/>
      <c r="I135" s="129">
        <v>7086</v>
      </c>
      <c r="J135" s="137" t="s">
        <v>296</v>
      </c>
      <c r="K135" s="125" t="s">
        <v>177</v>
      </c>
      <c r="L135" s="125" t="s">
        <v>41</v>
      </c>
      <c r="M135" s="134" t="s">
        <v>40</v>
      </c>
      <c r="N135" s="125"/>
      <c r="O135" s="125"/>
      <c r="P135" s="125"/>
      <c r="Q135" s="133">
        <v>2647</v>
      </c>
      <c r="R135" s="125" t="s">
        <v>686</v>
      </c>
      <c r="S135" s="133">
        <v>334235</v>
      </c>
      <c r="T135" s="133" t="s">
        <v>247</v>
      </c>
      <c r="U135" s="155">
        <v>2203</v>
      </c>
      <c r="V135" s="125" t="s">
        <v>686</v>
      </c>
      <c r="W135" s="136">
        <v>7086</v>
      </c>
      <c r="X135" s="138" t="s">
        <v>276</v>
      </c>
      <c r="Y135" s="134" t="s">
        <v>40</v>
      </c>
      <c r="Z135" s="135">
        <v>8</v>
      </c>
      <c r="AA135" s="137" t="s">
        <v>275</v>
      </c>
      <c r="AB135" s="133">
        <v>32229</v>
      </c>
      <c r="AC135" s="137" t="s">
        <v>116</v>
      </c>
      <c r="AD135" s="125"/>
      <c r="AE135" s="125"/>
      <c r="AF135" s="125"/>
      <c r="AG135" s="127">
        <f>I135*6.58</f>
        <v>46625.88</v>
      </c>
      <c r="AH135" s="127">
        <f t="shared" ref="AH135:AH158" si="24">AG135/7.5345</f>
        <v>6188.3177384033443</v>
      </c>
      <c r="AI135" s="125" t="s">
        <v>553</v>
      </c>
      <c r="AJ135" s="125" t="s">
        <v>391</v>
      </c>
      <c r="AK135" s="125"/>
    </row>
    <row r="136" spans="1:37" s="68" customFormat="1" ht="15.6" customHeight="1" x14ac:dyDescent="0.3">
      <c r="A136" s="125" t="s">
        <v>250</v>
      </c>
      <c r="B136" s="120">
        <v>1333</v>
      </c>
      <c r="C136" s="133">
        <v>334235</v>
      </c>
      <c r="D136" s="133" t="s">
        <v>247</v>
      </c>
      <c r="E136" s="133">
        <v>2647</v>
      </c>
      <c r="F136" s="135">
        <v>2204</v>
      </c>
      <c r="G136" s="125" t="s">
        <v>686</v>
      </c>
      <c r="H136" s="125"/>
      <c r="I136" s="129">
        <v>1283</v>
      </c>
      <c r="J136" s="137" t="s">
        <v>294</v>
      </c>
      <c r="K136" s="125" t="s">
        <v>177</v>
      </c>
      <c r="L136" s="125" t="s">
        <v>41</v>
      </c>
      <c r="M136" s="134" t="s">
        <v>40</v>
      </c>
      <c r="N136" s="125"/>
      <c r="O136" s="125"/>
      <c r="P136" s="125"/>
      <c r="Q136" s="133">
        <v>2647</v>
      </c>
      <c r="R136" s="125" t="s">
        <v>686</v>
      </c>
      <c r="S136" s="133">
        <v>334235</v>
      </c>
      <c r="T136" s="133" t="s">
        <v>247</v>
      </c>
      <c r="U136" s="155">
        <v>2204</v>
      </c>
      <c r="V136" s="125" t="s">
        <v>686</v>
      </c>
      <c r="W136" s="136">
        <v>1283</v>
      </c>
      <c r="X136" s="138" t="s">
        <v>276</v>
      </c>
      <c r="Y136" s="134" t="s">
        <v>40</v>
      </c>
      <c r="Z136" s="135">
        <v>7</v>
      </c>
      <c r="AA136" s="137" t="s">
        <v>275</v>
      </c>
      <c r="AB136" s="133">
        <v>32229</v>
      </c>
      <c r="AC136" s="137" t="s">
        <v>116</v>
      </c>
      <c r="AD136" s="125"/>
      <c r="AE136" s="125"/>
      <c r="AF136" s="125"/>
      <c r="AG136" s="127">
        <f t="shared" ref="AG136:AG137" si="25">I136*2.76</f>
        <v>3541.08</v>
      </c>
      <c r="AH136" s="127">
        <f t="shared" si="24"/>
        <v>469.982082420864</v>
      </c>
      <c r="AI136" s="125" t="s">
        <v>554</v>
      </c>
      <c r="AJ136" s="125" t="s">
        <v>391</v>
      </c>
      <c r="AK136" s="125"/>
    </row>
    <row r="137" spans="1:37" s="68" customFormat="1" ht="13.8" customHeight="1" x14ac:dyDescent="0.3">
      <c r="A137" s="125" t="s">
        <v>250</v>
      </c>
      <c r="B137" s="120">
        <v>1332</v>
      </c>
      <c r="C137" s="133">
        <v>334235</v>
      </c>
      <c r="D137" s="133" t="s">
        <v>247</v>
      </c>
      <c r="E137" s="133">
        <v>2647</v>
      </c>
      <c r="F137" s="135">
        <v>2205</v>
      </c>
      <c r="G137" s="125" t="s">
        <v>686</v>
      </c>
      <c r="H137" s="125"/>
      <c r="I137" s="129">
        <v>1525</v>
      </c>
      <c r="J137" s="137" t="s">
        <v>294</v>
      </c>
      <c r="K137" s="125" t="s">
        <v>177</v>
      </c>
      <c r="L137" s="125" t="s">
        <v>41</v>
      </c>
      <c r="M137" s="134" t="s">
        <v>40</v>
      </c>
      <c r="N137" s="125"/>
      <c r="O137" s="125"/>
      <c r="P137" s="125"/>
      <c r="Q137" s="133">
        <v>2647</v>
      </c>
      <c r="R137" s="125" t="s">
        <v>686</v>
      </c>
      <c r="S137" s="133">
        <v>334235</v>
      </c>
      <c r="T137" s="133" t="s">
        <v>247</v>
      </c>
      <c r="U137" s="155">
        <v>2205</v>
      </c>
      <c r="V137" s="125" t="s">
        <v>686</v>
      </c>
      <c r="W137" s="136">
        <v>1525</v>
      </c>
      <c r="X137" s="138" t="s">
        <v>276</v>
      </c>
      <c r="Y137" s="134" t="s">
        <v>40</v>
      </c>
      <c r="Z137" s="135">
        <v>7</v>
      </c>
      <c r="AA137" s="137" t="s">
        <v>275</v>
      </c>
      <c r="AB137" s="133">
        <v>32229</v>
      </c>
      <c r="AC137" s="137" t="s">
        <v>116</v>
      </c>
      <c r="AD137" s="125"/>
      <c r="AE137" s="125"/>
      <c r="AF137" s="125"/>
      <c r="AG137" s="127">
        <f t="shared" si="25"/>
        <v>4209</v>
      </c>
      <c r="AH137" s="127">
        <f t="shared" si="24"/>
        <v>558.63030061716108</v>
      </c>
      <c r="AI137" s="125" t="s">
        <v>555</v>
      </c>
      <c r="AJ137" s="125" t="s">
        <v>391</v>
      </c>
      <c r="AK137" s="125"/>
    </row>
    <row r="138" spans="1:37" s="68" customFormat="1" ht="13.2" customHeight="1" x14ac:dyDescent="0.3">
      <c r="A138" s="125" t="s">
        <v>250</v>
      </c>
      <c r="B138" s="120">
        <v>1331</v>
      </c>
      <c r="C138" s="133">
        <v>334235</v>
      </c>
      <c r="D138" s="133" t="s">
        <v>247</v>
      </c>
      <c r="E138" s="133">
        <v>2647</v>
      </c>
      <c r="F138" s="135">
        <v>2206</v>
      </c>
      <c r="G138" s="125" t="s">
        <v>686</v>
      </c>
      <c r="H138" s="125"/>
      <c r="I138" s="129">
        <v>10784</v>
      </c>
      <c r="J138" s="137" t="s">
        <v>294</v>
      </c>
      <c r="K138" s="125" t="s">
        <v>177</v>
      </c>
      <c r="L138" s="125" t="s">
        <v>41</v>
      </c>
      <c r="M138" s="134" t="s">
        <v>40</v>
      </c>
      <c r="N138" s="125"/>
      <c r="O138" s="125"/>
      <c r="P138" s="125"/>
      <c r="Q138" s="133">
        <v>2647</v>
      </c>
      <c r="R138" s="125" t="s">
        <v>686</v>
      </c>
      <c r="S138" s="133">
        <v>334235</v>
      </c>
      <c r="T138" s="133" t="s">
        <v>247</v>
      </c>
      <c r="U138" s="155">
        <v>2206</v>
      </c>
      <c r="V138" s="125" t="s">
        <v>686</v>
      </c>
      <c r="W138" s="136">
        <v>10784</v>
      </c>
      <c r="X138" s="138" t="s">
        <v>276</v>
      </c>
      <c r="Y138" s="134" t="s">
        <v>40</v>
      </c>
      <c r="Z138" s="135">
        <v>78</v>
      </c>
      <c r="AA138" s="137" t="s">
        <v>275</v>
      </c>
      <c r="AB138" s="133">
        <v>32229</v>
      </c>
      <c r="AC138" s="137" t="s">
        <v>116</v>
      </c>
      <c r="AD138" s="125"/>
      <c r="AE138" s="125"/>
      <c r="AF138" s="125"/>
      <c r="AG138" s="127">
        <f>I138*6.58</f>
        <v>70958.720000000001</v>
      </c>
      <c r="AH138" s="127">
        <f t="shared" si="24"/>
        <v>9417.8405999070928</v>
      </c>
      <c r="AI138" s="125" t="s">
        <v>556</v>
      </c>
      <c r="AJ138" s="125" t="s">
        <v>391</v>
      </c>
      <c r="AK138" s="125"/>
    </row>
    <row r="139" spans="1:37" s="68" customFormat="1" ht="13.8" customHeight="1" x14ac:dyDescent="0.3">
      <c r="A139" s="125" t="s">
        <v>250</v>
      </c>
      <c r="B139" s="120">
        <v>1330</v>
      </c>
      <c r="C139" s="133">
        <v>334235</v>
      </c>
      <c r="D139" s="133" t="s">
        <v>247</v>
      </c>
      <c r="E139" s="133">
        <v>2647</v>
      </c>
      <c r="F139" s="135">
        <v>2207</v>
      </c>
      <c r="G139" s="125" t="s">
        <v>686</v>
      </c>
      <c r="H139" s="125"/>
      <c r="I139" s="129">
        <v>1648</v>
      </c>
      <c r="J139" s="137" t="s">
        <v>294</v>
      </c>
      <c r="K139" s="125" t="s">
        <v>177</v>
      </c>
      <c r="L139" s="125" t="s">
        <v>41</v>
      </c>
      <c r="M139" s="134" t="s">
        <v>40</v>
      </c>
      <c r="N139" s="125"/>
      <c r="O139" s="125"/>
      <c r="P139" s="125"/>
      <c r="Q139" s="133">
        <v>2647</v>
      </c>
      <c r="R139" s="125" t="s">
        <v>686</v>
      </c>
      <c r="S139" s="133">
        <v>334235</v>
      </c>
      <c r="T139" s="133" t="s">
        <v>247</v>
      </c>
      <c r="U139" s="155">
        <v>2207</v>
      </c>
      <c r="V139" s="125" t="s">
        <v>686</v>
      </c>
      <c r="W139" s="136">
        <v>1648</v>
      </c>
      <c r="X139" s="138" t="s">
        <v>276</v>
      </c>
      <c r="Y139" s="134" t="s">
        <v>40</v>
      </c>
      <c r="Z139" s="135">
        <v>7</v>
      </c>
      <c r="AA139" s="137" t="s">
        <v>275</v>
      </c>
      <c r="AB139" s="133">
        <v>32229</v>
      </c>
      <c r="AC139" s="137" t="s">
        <v>116</v>
      </c>
      <c r="AD139" s="125"/>
      <c r="AE139" s="125"/>
      <c r="AF139" s="125"/>
      <c r="AG139" s="127">
        <f t="shared" ref="AG139:AG140" si="26">I139*2.76</f>
        <v>4548.4799999999996</v>
      </c>
      <c r="AH139" s="127">
        <f t="shared" si="24"/>
        <v>603.68703961775827</v>
      </c>
      <c r="AI139" s="125" t="s">
        <v>557</v>
      </c>
      <c r="AJ139" s="125" t="s">
        <v>391</v>
      </c>
      <c r="AK139" s="125"/>
    </row>
    <row r="140" spans="1:37" s="68" customFormat="1" ht="13.2" customHeight="1" x14ac:dyDescent="0.3">
      <c r="A140" s="125" t="s">
        <v>250</v>
      </c>
      <c r="B140" s="120">
        <v>1329</v>
      </c>
      <c r="C140" s="133">
        <v>334235</v>
      </c>
      <c r="D140" s="133" t="s">
        <v>247</v>
      </c>
      <c r="E140" s="133">
        <v>2647</v>
      </c>
      <c r="F140" s="135">
        <v>2208</v>
      </c>
      <c r="G140" s="125" t="s">
        <v>686</v>
      </c>
      <c r="H140" s="125"/>
      <c r="I140" s="129">
        <v>1479</v>
      </c>
      <c r="J140" s="137" t="s">
        <v>294</v>
      </c>
      <c r="K140" s="125" t="s">
        <v>177</v>
      </c>
      <c r="L140" s="125" t="s">
        <v>41</v>
      </c>
      <c r="M140" s="134" t="s">
        <v>40</v>
      </c>
      <c r="N140" s="125"/>
      <c r="O140" s="125"/>
      <c r="P140" s="125"/>
      <c r="Q140" s="133">
        <v>2647</v>
      </c>
      <c r="R140" s="125" t="s">
        <v>686</v>
      </c>
      <c r="S140" s="133">
        <v>334235</v>
      </c>
      <c r="T140" s="133" t="s">
        <v>247</v>
      </c>
      <c r="U140" s="155">
        <v>2208</v>
      </c>
      <c r="V140" s="125" t="s">
        <v>686</v>
      </c>
      <c r="W140" s="136">
        <v>1479</v>
      </c>
      <c r="X140" s="138" t="s">
        <v>276</v>
      </c>
      <c r="Y140" s="134" t="s">
        <v>40</v>
      </c>
      <c r="Z140" s="135">
        <v>7</v>
      </c>
      <c r="AA140" s="137" t="s">
        <v>275</v>
      </c>
      <c r="AB140" s="133">
        <v>32229</v>
      </c>
      <c r="AC140" s="137" t="s">
        <v>116</v>
      </c>
      <c r="AD140" s="125"/>
      <c r="AE140" s="125"/>
      <c r="AF140" s="125"/>
      <c r="AG140" s="127">
        <f t="shared" si="26"/>
        <v>4082.0399999999995</v>
      </c>
      <c r="AH140" s="127">
        <f t="shared" si="24"/>
        <v>541.77981286084002</v>
      </c>
      <c r="AI140" s="125" t="s">
        <v>558</v>
      </c>
      <c r="AJ140" s="125" t="s">
        <v>391</v>
      </c>
      <c r="AK140" s="125"/>
    </row>
    <row r="141" spans="1:37" s="68" customFormat="1" ht="12" customHeight="1" x14ac:dyDescent="0.3">
      <c r="A141" s="125" t="s">
        <v>250</v>
      </c>
      <c r="B141" s="120">
        <v>1328</v>
      </c>
      <c r="C141" s="133">
        <v>334235</v>
      </c>
      <c r="D141" s="133" t="s">
        <v>247</v>
      </c>
      <c r="E141" s="133">
        <v>2647</v>
      </c>
      <c r="F141" s="135">
        <v>2209</v>
      </c>
      <c r="G141" s="125" t="s">
        <v>686</v>
      </c>
      <c r="H141" s="125"/>
      <c r="I141" s="129">
        <v>11594</v>
      </c>
      <c r="J141" s="137" t="s">
        <v>277</v>
      </c>
      <c r="K141" s="125" t="s">
        <v>177</v>
      </c>
      <c r="L141" s="125" t="s">
        <v>41</v>
      </c>
      <c r="M141" s="134" t="s">
        <v>40</v>
      </c>
      <c r="N141" s="125"/>
      <c r="O141" s="125"/>
      <c r="P141" s="125"/>
      <c r="Q141" s="133">
        <v>2647</v>
      </c>
      <c r="R141" s="125" t="s">
        <v>686</v>
      </c>
      <c r="S141" s="133">
        <v>334235</v>
      </c>
      <c r="T141" s="133" t="s">
        <v>247</v>
      </c>
      <c r="U141" s="155">
        <v>2209</v>
      </c>
      <c r="V141" s="125" t="s">
        <v>686</v>
      </c>
      <c r="W141" s="136">
        <v>11594</v>
      </c>
      <c r="X141" s="138" t="s">
        <v>276</v>
      </c>
      <c r="Y141" s="134" t="s">
        <v>40</v>
      </c>
      <c r="Z141" s="135">
        <v>67</v>
      </c>
      <c r="AA141" s="137" t="s">
        <v>275</v>
      </c>
      <c r="AB141" s="133">
        <v>32229</v>
      </c>
      <c r="AC141" s="137" t="s">
        <v>116</v>
      </c>
      <c r="AD141" s="125"/>
      <c r="AE141" s="125"/>
      <c r="AF141" s="125"/>
      <c r="AG141" s="127">
        <f t="shared" ref="AG141:AG143" si="27">I141*6.58</f>
        <v>76288.52</v>
      </c>
      <c r="AH141" s="127">
        <f t="shared" si="24"/>
        <v>10125.226624195368</v>
      </c>
      <c r="AI141" s="125" t="s">
        <v>559</v>
      </c>
      <c r="AJ141" s="125" t="s">
        <v>391</v>
      </c>
      <c r="AK141" s="125"/>
    </row>
    <row r="142" spans="1:37" s="68" customFormat="1" ht="13.2" customHeight="1" x14ac:dyDescent="0.3">
      <c r="A142" s="125" t="s">
        <v>250</v>
      </c>
      <c r="B142" s="120">
        <v>1327</v>
      </c>
      <c r="C142" s="133">
        <v>334235</v>
      </c>
      <c r="D142" s="133" t="s">
        <v>247</v>
      </c>
      <c r="E142" s="133">
        <v>2647</v>
      </c>
      <c r="F142" s="135">
        <v>2210</v>
      </c>
      <c r="G142" s="125" t="s">
        <v>686</v>
      </c>
      <c r="H142" s="125"/>
      <c r="I142" s="129">
        <v>8820</v>
      </c>
      <c r="J142" s="137" t="s">
        <v>294</v>
      </c>
      <c r="K142" s="125" t="s">
        <v>177</v>
      </c>
      <c r="L142" s="125" t="s">
        <v>41</v>
      </c>
      <c r="M142" s="134" t="s">
        <v>40</v>
      </c>
      <c r="N142" s="125"/>
      <c r="O142" s="125"/>
      <c r="P142" s="125"/>
      <c r="Q142" s="133">
        <v>2647</v>
      </c>
      <c r="R142" s="125" t="s">
        <v>686</v>
      </c>
      <c r="S142" s="133">
        <v>334235</v>
      </c>
      <c r="T142" s="133" t="s">
        <v>247</v>
      </c>
      <c r="U142" s="155">
        <v>2210</v>
      </c>
      <c r="V142" s="125" t="s">
        <v>686</v>
      </c>
      <c r="W142" s="136">
        <v>8820</v>
      </c>
      <c r="X142" s="138" t="s">
        <v>276</v>
      </c>
      <c r="Y142" s="134" t="s">
        <v>40</v>
      </c>
      <c r="Z142" s="135">
        <v>61</v>
      </c>
      <c r="AA142" s="137" t="s">
        <v>275</v>
      </c>
      <c r="AB142" s="133">
        <v>32229</v>
      </c>
      <c r="AC142" s="137" t="s">
        <v>116</v>
      </c>
      <c r="AD142" s="125"/>
      <c r="AE142" s="125"/>
      <c r="AF142" s="125"/>
      <c r="AG142" s="127">
        <f t="shared" si="27"/>
        <v>58035.6</v>
      </c>
      <c r="AH142" s="127">
        <f t="shared" si="24"/>
        <v>7702.6478200278716</v>
      </c>
      <c r="AI142" s="125" t="s">
        <v>560</v>
      </c>
      <c r="AJ142" s="125" t="s">
        <v>391</v>
      </c>
      <c r="AK142" s="125"/>
    </row>
    <row r="143" spans="1:37" s="68" customFormat="1" ht="12.6" customHeight="1" x14ac:dyDescent="0.3">
      <c r="A143" s="125" t="s">
        <v>250</v>
      </c>
      <c r="B143" s="120">
        <v>1326</v>
      </c>
      <c r="C143" s="133">
        <v>334235</v>
      </c>
      <c r="D143" s="133" t="s">
        <v>247</v>
      </c>
      <c r="E143" s="133">
        <v>2647</v>
      </c>
      <c r="F143" s="135">
        <v>2211</v>
      </c>
      <c r="G143" s="125" t="s">
        <v>686</v>
      </c>
      <c r="H143" s="125"/>
      <c r="I143" s="129">
        <v>5865</v>
      </c>
      <c r="J143" s="137" t="s">
        <v>84</v>
      </c>
      <c r="K143" s="125" t="s">
        <v>177</v>
      </c>
      <c r="L143" s="125" t="s">
        <v>41</v>
      </c>
      <c r="M143" s="134" t="s">
        <v>40</v>
      </c>
      <c r="N143" s="125"/>
      <c r="O143" s="125"/>
      <c r="P143" s="125"/>
      <c r="Q143" s="133">
        <v>2647</v>
      </c>
      <c r="R143" s="125" t="s">
        <v>686</v>
      </c>
      <c r="S143" s="133">
        <v>334235</v>
      </c>
      <c r="T143" s="133" t="s">
        <v>247</v>
      </c>
      <c r="U143" s="155">
        <v>2211</v>
      </c>
      <c r="V143" s="125" t="s">
        <v>686</v>
      </c>
      <c r="W143" s="136">
        <v>5865</v>
      </c>
      <c r="X143" s="138" t="s">
        <v>276</v>
      </c>
      <c r="Y143" s="134" t="s">
        <v>40</v>
      </c>
      <c r="Z143" s="135">
        <v>61</v>
      </c>
      <c r="AA143" s="137" t="s">
        <v>275</v>
      </c>
      <c r="AB143" s="133">
        <v>32229</v>
      </c>
      <c r="AC143" s="137" t="s">
        <v>116</v>
      </c>
      <c r="AD143" s="125"/>
      <c r="AE143" s="125"/>
      <c r="AF143" s="125"/>
      <c r="AG143" s="127">
        <f t="shared" si="27"/>
        <v>38591.699999999997</v>
      </c>
      <c r="AH143" s="127">
        <f t="shared" si="24"/>
        <v>5121.9988054947235</v>
      </c>
      <c r="AI143" s="125" t="s">
        <v>561</v>
      </c>
      <c r="AJ143" s="125" t="s">
        <v>391</v>
      </c>
      <c r="AK143" s="125"/>
    </row>
    <row r="144" spans="1:37" s="68" customFormat="1" ht="15" customHeight="1" x14ac:dyDescent="0.3">
      <c r="A144" s="125" t="s">
        <v>250</v>
      </c>
      <c r="B144" s="120">
        <v>1325</v>
      </c>
      <c r="C144" s="133">
        <v>334235</v>
      </c>
      <c r="D144" s="133" t="s">
        <v>247</v>
      </c>
      <c r="E144" s="133">
        <v>2647</v>
      </c>
      <c r="F144" s="135">
        <v>2212</v>
      </c>
      <c r="G144" s="125" t="s">
        <v>686</v>
      </c>
      <c r="H144" s="125"/>
      <c r="I144" s="129">
        <v>1363</v>
      </c>
      <c r="J144" s="137" t="s">
        <v>84</v>
      </c>
      <c r="K144" s="125" t="s">
        <v>177</v>
      </c>
      <c r="L144" s="125" t="s">
        <v>41</v>
      </c>
      <c r="M144" s="134" t="s">
        <v>40</v>
      </c>
      <c r="N144" s="125"/>
      <c r="O144" s="125"/>
      <c r="P144" s="125"/>
      <c r="Q144" s="133">
        <v>2647</v>
      </c>
      <c r="R144" s="125" t="s">
        <v>686</v>
      </c>
      <c r="S144" s="133">
        <v>334235</v>
      </c>
      <c r="T144" s="133" t="s">
        <v>247</v>
      </c>
      <c r="U144" s="155">
        <v>2212</v>
      </c>
      <c r="V144" s="125" t="s">
        <v>686</v>
      </c>
      <c r="W144" s="136">
        <v>1363</v>
      </c>
      <c r="X144" s="138" t="s">
        <v>276</v>
      </c>
      <c r="Y144" s="134" t="s">
        <v>40</v>
      </c>
      <c r="Z144" s="135">
        <v>11</v>
      </c>
      <c r="AA144" s="137" t="s">
        <v>275</v>
      </c>
      <c r="AB144" s="133">
        <v>32229</v>
      </c>
      <c r="AC144" s="137" t="s">
        <v>116</v>
      </c>
      <c r="AD144" s="125"/>
      <c r="AE144" s="125"/>
      <c r="AF144" s="125"/>
      <c r="AG144" s="127">
        <f t="shared" ref="AG144:AG156" si="28">I144*2.76</f>
        <v>3761.8799999999997</v>
      </c>
      <c r="AH144" s="127">
        <f t="shared" si="24"/>
        <v>499.28727851881337</v>
      </c>
      <c r="AI144" s="125" t="s">
        <v>562</v>
      </c>
      <c r="AJ144" s="125" t="s">
        <v>391</v>
      </c>
      <c r="AK144" s="125"/>
    </row>
    <row r="145" spans="1:37" s="68" customFormat="1" ht="13.2" customHeight="1" x14ac:dyDescent="0.3">
      <c r="A145" s="125" t="s">
        <v>250</v>
      </c>
      <c r="B145" s="120">
        <v>1324</v>
      </c>
      <c r="C145" s="133">
        <v>334235</v>
      </c>
      <c r="D145" s="133" t="s">
        <v>247</v>
      </c>
      <c r="E145" s="133">
        <v>2647</v>
      </c>
      <c r="F145" s="135">
        <v>2213</v>
      </c>
      <c r="G145" s="125" t="s">
        <v>686</v>
      </c>
      <c r="H145" s="125"/>
      <c r="I145" s="129">
        <v>2328</v>
      </c>
      <c r="J145" s="137" t="s">
        <v>297</v>
      </c>
      <c r="K145" s="125" t="s">
        <v>177</v>
      </c>
      <c r="L145" s="125" t="s">
        <v>41</v>
      </c>
      <c r="M145" s="134" t="s">
        <v>40</v>
      </c>
      <c r="N145" s="125"/>
      <c r="O145" s="125"/>
      <c r="P145" s="125"/>
      <c r="Q145" s="133">
        <v>2647</v>
      </c>
      <c r="R145" s="125" t="s">
        <v>686</v>
      </c>
      <c r="S145" s="133">
        <v>334235</v>
      </c>
      <c r="T145" s="133" t="s">
        <v>247</v>
      </c>
      <c r="U145" s="155">
        <v>2213</v>
      </c>
      <c r="V145" s="125" t="s">
        <v>686</v>
      </c>
      <c r="W145" s="136">
        <v>2328</v>
      </c>
      <c r="X145" s="138" t="s">
        <v>276</v>
      </c>
      <c r="Y145" s="134" t="s">
        <v>40</v>
      </c>
      <c r="Z145" s="135">
        <v>11</v>
      </c>
      <c r="AA145" s="137" t="s">
        <v>275</v>
      </c>
      <c r="AB145" s="133">
        <v>32229</v>
      </c>
      <c r="AC145" s="137" t="s">
        <v>116</v>
      </c>
      <c r="AD145" s="125"/>
      <c r="AE145" s="125"/>
      <c r="AF145" s="125"/>
      <c r="AG145" s="127">
        <f t="shared" si="28"/>
        <v>6425.28</v>
      </c>
      <c r="AH145" s="127">
        <f t="shared" si="24"/>
        <v>852.78120645032845</v>
      </c>
      <c r="AI145" s="125" t="s">
        <v>563</v>
      </c>
      <c r="AJ145" s="125" t="s">
        <v>391</v>
      </c>
      <c r="AK145" s="125"/>
    </row>
    <row r="146" spans="1:37" s="68" customFormat="1" ht="15.6" customHeight="1" x14ac:dyDescent="0.3">
      <c r="A146" s="125" t="s">
        <v>250</v>
      </c>
      <c r="B146" s="120">
        <v>1323</v>
      </c>
      <c r="C146" s="133">
        <v>334235</v>
      </c>
      <c r="D146" s="133" t="s">
        <v>247</v>
      </c>
      <c r="E146" s="133">
        <v>2647</v>
      </c>
      <c r="F146" s="135">
        <v>2214</v>
      </c>
      <c r="G146" s="125" t="s">
        <v>686</v>
      </c>
      <c r="H146" s="125"/>
      <c r="I146" s="129">
        <v>868</v>
      </c>
      <c r="J146" s="137" t="s">
        <v>297</v>
      </c>
      <c r="K146" s="125" t="s">
        <v>177</v>
      </c>
      <c r="L146" s="125" t="s">
        <v>41</v>
      </c>
      <c r="M146" s="134" t="s">
        <v>40</v>
      </c>
      <c r="N146" s="125"/>
      <c r="O146" s="125"/>
      <c r="P146" s="125"/>
      <c r="Q146" s="133">
        <v>2647</v>
      </c>
      <c r="R146" s="125" t="s">
        <v>686</v>
      </c>
      <c r="S146" s="133">
        <v>334235</v>
      </c>
      <c r="T146" s="133" t="s">
        <v>247</v>
      </c>
      <c r="U146" s="155">
        <v>2214</v>
      </c>
      <c r="V146" s="125" t="s">
        <v>686</v>
      </c>
      <c r="W146" s="136">
        <v>868</v>
      </c>
      <c r="X146" s="138" t="s">
        <v>276</v>
      </c>
      <c r="Y146" s="134" t="s">
        <v>40</v>
      </c>
      <c r="Z146" s="135">
        <v>11</v>
      </c>
      <c r="AA146" s="137" t="s">
        <v>275</v>
      </c>
      <c r="AB146" s="133">
        <v>32229</v>
      </c>
      <c r="AC146" s="137" t="s">
        <v>116</v>
      </c>
      <c r="AD146" s="125"/>
      <c r="AE146" s="125"/>
      <c r="AF146" s="125"/>
      <c r="AG146" s="127">
        <f t="shared" si="28"/>
        <v>2395.6799999999998</v>
      </c>
      <c r="AH146" s="127">
        <f t="shared" si="24"/>
        <v>317.96137766275132</v>
      </c>
      <c r="AI146" s="125" t="s">
        <v>564</v>
      </c>
      <c r="AJ146" s="125" t="s">
        <v>391</v>
      </c>
      <c r="AK146" s="125"/>
    </row>
    <row r="147" spans="1:37" s="68" customFormat="1" ht="12" customHeight="1" x14ac:dyDescent="0.3">
      <c r="A147" s="125" t="s">
        <v>250</v>
      </c>
      <c r="B147" s="120">
        <v>1322</v>
      </c>
      <c r="C147" s="133">
        <v>334235</v>
      </c>
      <c r="D147" s="133" t="s">
        <v>247</v>
      </c>
      <c r="E147" s="133">
        <v>2647</v>
      </c>
      <c r="F147" s="135">
        <v>2215</v>
      </c>
      <c r="G147" s="125" t="s">
        <v>686</v>
      </c>
      <c r="H147" s="125"/>
      <c r="I147" s="129">
        <v>1762</v>
      </c>
      <c r="J147" s="137" t="s">
        <v>297</v>
      </c>
      <c r="K147" s="125" t="s">
        <v>177</v>
      </c>
      <c r="L147" s="125" t="s">
        <v>41</v>
      </c>
      <c r="M147" s="134" t="s">
        <v>40</v>
      </c>
      <c r="N147" s="125"/>
      <c r="O147" s="125"/>
      <c r="P147" s="125"/>
      <c r="Q147" s="133">
        <v>2647</v>
      </c>
      <c r="R147" s="125" t="s">
        <v>686</v>
      </c>
      <c r="S147" s="133">
        <v>334235</v>
      </c>
      <c r="T147" s="133" t="s">
        <v>247</v>
      </c>
      <c r="U147" s="155">
        <v>2215</v>
      </c>
      <c r="V147" s="125" t="s">
        <v>686</v>
      </c>
      <c r="W147" s="136">
        <v>1762</v>
      </c>
      <c r="X147" s="138" t="s">
        <v>276</v>
      </c>
      <c r="Y147" s="134" t="s">
        <v>40</v>
      </c>
      <c r="Z147" s="135">
        <v>11</v>
      </c>
      <c r="AA147" s="137" t="s">
        <v>275</v>
      </c>
      <c r="AB147" s="133">
        <v>32229</v>
      </c>
      <c r="AC147" s="137" t="s">
        <v>116</v>
      </c>
      <c r="AD147" s="125"/>
      <c r="AE147" s="125"/>
      <c r="AF147" s="125"/>
      <c r="AG147" s="127">
        <f t="shared" si="28"/>
        <v>4863.12</v>
      </c>
      <c r="AH147" s="127">
        <f t="shared" si="24"/>
        <v>645.44694405733617</v>
      </c>
      <c r="AI147" s="125" t="s">
        <v>565</v>
      </c>
      <c r="AJ147" s="125" t="s">
        <v>391</v>
      </c>
      <c r="AK147" s="125"/>
    </row>
    <row r="148" spans="1:37" s="68" customFormat="1" ht="12.6" customHeight="1" x14ac:dyDescent="0.3">
      <c r="A148" s="125" t="s">
        <v>250</v>
      </c>
      <c r="B148" s="120">
        <v>1321</v>
      </c>
      <c r="C148" s="133">
        <v>334235</v>
      </c>
      <c r="D148" s="133" t="s">
        <v>247</v>
      </c>
      <c r="E148" s="133">
        <v>2647</v>
      </c>
      <c r="F148" s="135">
        <v>2216</v>
      </c>
      <c r="G148" s="125" t="s">
        <v>686</v>
      </c>
      <c r="H148" s="125"/>
      <c r="I148" s="129">
        <v>2402</v>
      </c>
      <c r="J148" s="137" t="s">
        <v>277</v>
      </c>
      <c r="K148" s="125" t="s">
        <v>177</v>
      </c>
      <c r="L148" s="125" t="s">
        <v>41</v>
      </c>
      <c r="M148" s="134" t="s">
        <v>40</v>
      </c>
      <c r="N148" s="125"/>
      <c r="O148" s="125"/>
      <c r="P148" s="125"/>
      <c r="Q148" s="133">
        <v>2647</v>
      </c>
      <c r="R148" s="125" t="s">
        <v>686</v>
      </c>
      <c r="S148" s="133">
        <v>334235</v>
      </c>
      <c r="T148" s="133" t="s">
        <v>247</v>
      </c>
      <c r="U148" s="155">
        <v>2216</v>
      </c>
      <c r="V148" s="125" t="s">
        <v>686</v>
      </c>
      <c r="W148" s="136">
        <v>2402</v>
      </c>
      <c r="X148" s="138" t="s">
        <v>276</v>
      </c>
      <c r="Y148" s="134" t="s">
        <v>40</v>
      </c>
      <c r="Z148" s="135">
        <v>6</v>
      </c>
      <c r="AA148" s="137" t="s">
        <v>275</v>
      </c>
      <c r="AB148" s="133">
        <v>32229</v>
      </c>
      <c r="AC148" s="137" t="s">
        <v>116</v>
      </c>
      <c r="AD148" s="125"/>
      <c r="AE148" s="125"/>
      <c r="AF148" s="125"/>
      <c r="AG148" s="127">
        <f t="shared" si="28"/>
        <v>6629.5199999999995</v>
      </c>
      <c r="AH148" s="127">
        <f t="shared" si="24"/>
        <v>879.88851284093164</v>
      </c>
      <c r="AI148" s="125" t="s">
        <v>566</v>
      </c>
      <c r="AJ148" s="125" t="s">
        <v>391</v>
      </c>
      <c r="AK148" s="125"/>
    </row>
    <row r="149" spans="1:37" s="68" customFormat="1" ht="13.2" customHeight="1" x14ac:dyDescent="0.3">
      <c r="A149" s="125" t="s">
        <v>250</v>
      </c>
      <c r="B149" s="120">
        <v>1320</v>
      </c>
      <c r="C149" s="133">
        <v>334235</v>
      </c>
      <c r="D149" s="133" t="s">
        <v>247</v>
      </c>
      <c r="E149" s="133">
        <v>2647</v>
      </c>
      <c r="F149" s="135">
        <v>2217</v>
      </c>
      <c r="G149" s="125" t="s">
        <v>686</v>
      </c>
      <c r="H149" s="125"/>
      <c r="I149" s="129">
        <v>1405</v>
      </c>
      <c r="J149" s="137" t="s">
        <v>277</v>
      </c>
      <c r="K149" s="125" t="s">
        <v>177</v>
      </c>
      <c r="L149" s="125" t="s">
        <v>41</v>
      </c>
      <c r="M149" s="134" t="s">
        <v>40</v>
      </c>
      <c r="N149" s="125"/>
      <c r="O149" s="125"/>
      <c r="P149" s="125"/>
      <c r="Q149" s="133">
        <v>2647</v>
      </c>
      <c r="R149" s="125" t="s">
        <v>686</v>
      </c>
      <c r="S149" s="133">
        <v>334235</v>
      </c>
      <c r="T149" s="133" t="s">
        <v>247</v>
      </c>
      <c r="U149" s="155">
        <v>2217</v>
      </c>
      <c r="V149" s="125" t="s">
        <v>686</v>
      </c>
      <c r="W149" s="136">
        <v>1405</v>
      </c>
      <c r="X149" s="138" t="s">
        <v>276</v>
      </c>
      <c r="Y149" s="134" t="s">
        <v>40</v>
      </c>
      <c r="Z149" s="135">
        <v>6</v>
      </c>
      <c r="AA149" s="137" t="s">
        <v>275</v>
      </c>
      <c r="AB149" s="133">
        <v>32229</v>
      </c>
      <c r="AC149" s="137" t="s">
        <v>116</v>
      </c>
      <c r="AD149" s="125"/>
      <c r="AE149" s="125"/>
      <c r="AF149" s="125"/>
      <c r="AG149" s="127">
        <f t="shared" si="28"/>
        <v>3877.7999999999997</v>
      </c>
      <c r="AH149" s="127">
        <f t="shared" si="24"/>
        <v>514.67250647023684</v>
      </c>
      <c r="AI149" s="125" t="s">
        <v>567</v>
      </c>
      <c r="AJ149" s="125" t="s">
        <v>391</v>
      </c>
      <c r="AK149" s="125"/>
    </row>
    <row r="150" spans="1:37" s="68" customFormat="1" ht="15" customHeight="1" x14ac:dyDescent="0.3">
      <c r="A150" s="125" t="s">
        <v>250</v>
      </c>
      <c r="B150" s="120">
        <v>1319</v>
      </c>
      <c r="C150" s="133">
        <v>334235</v>
      </c>
      <c r="D150" s="133" t="s">
        <v>247</v>
      </c>
      <c r="E150" s="133">
        <v>2647</v>
      </c>
      <c r="F150" s="135">
        <v>2218</v>
      </c>
      <c r="G150" s="125" t="s">
        <v>686</v>
      </c>
      <c r="H150" s="125"/>
      <c r="I150" s="129">
        <v>2539</v>
      </c>
      <c r="J150" s="137" t="s">
        <v>277</v>
      </c>
      <c r="K150" s="125" t="s">
        <v>177</v>
      </c>
      <c r="L150" s="125" t="s">
        <v>41</v>
      </c>
      <c r="M150" s="134" t="s">
        <v>40</v>
      </c>
      <c r="N150" s="125"/>
      <c r="O150" s="125"/>
      <c r="P150" s="125"/>
      <c r="Q150" s="133">
        <v>2647</v>
      </c>
      <c r="R150" s="125" t="s">
        <v>686</v>
      </c>
      <c r="S150" s="133">
        <v>334235</v>
      </c>
      <c r="T150" s="133" t="s">
        <v>247</v>
      </c>
      <c r="U150" s="155">
        <v>2218</v>
      </c>
      <c r="V150" s="125" t="s">
        <v>686</v>
      </c>
      <c r="W150" s="136">
        <v>2539</v>
      </c>
      <c r="X150" s="138" t="s">
        <v>276</v>
      </c>
      <c r="Y150" s="134" t="s">
        <v>40</v>
      </c>
      <c r="Z150" s="135">
        <v>7</v>
      </c>
      <c r="AA150" s="137" t="s">
        <v>275</v>
      </c>
      <c r="AB150" s="133">
        <v>32229</v>
      </c>
      <c r="AC150" s="137" t="s">
        <v>116</v>
      </c>
      <c r="AD150" s="125"/>
      <c r="AE150" s="125"/>
      <c r="AF150" s="125"/>
      <c r="AG150" s="127">
        <f t="shared" si="28"/>
        <v>7007.6399999999994</v>
      </c>
      <c r="AH150" s="127">
        <f t="shared" si="24"/>
        <v>930.07366115867001</v>
      </c>
      <c r="AI150" s="125" t="s">
        <v>568</v>
      </c>
      <c r="AJ150" s="125" t="s">
        <v>391</v>
      </c>
      <c r="AK150" s="125"/>
    </row>
    <row r="151" spans="1:37" s="68" customFormat="1" ht="15" customHeight="1" x14ac:dyDescent="0.3">
      <c r="A151" s="125" t="s">
        <v>250</v>
      </c>
      <c r="B151" s="120">
        <v>1318</v>
      </c>
      <c r="C151" s="133">
        <v>334235</v>
      </c>
      <c r="D151" s="133" t="s">
        <v>247</v>
      </c>
      <c r="E151" s="133">
        <v>2647</v>
      </c>
      <c r="F151" s="135">
        <v>2219</v>
      </c>
      <c r="G151" s="125" t="s">
        <v>686</v>
      </c>
      <c r="H151" s="125"/>
      <c r="I151" s="129">
        <v>2356</v>
      </c>
      <c r="J151" s="137" t="s">
        <v>277</v>
      </c>
      <c r="K151" s="125" t="s">
        <v>177</v>
      </c>
      <c r="L151" s="125" t="s">
        <v>41</v>
      </c>
      <c r="M151" s="134" t="s">
        <v>40</v>
      </c>
      <c r="N151" s="125"/>
      <c r="O151" s="125"/>
      <c r="P151" s="125"/>
      <c r="Q151" s="133">
        <v>2647</v>
      </c>
      <c r="R151" s="125" t="s">
        <v>686</v>
      </c>
      <c r="S151" s="133">
        <v>334235</v>
      </c>
      <c r="T151" s="133" t="s">
        <v>247</v>
      </c>
      <c r="U151" s="155">
        <v>2219</v>
      </c>
      <c r="V151" s="125" t="s">
        <v>686</v>
      </c>
      <c r="W151" s="136">
        <v>2356</v>
      </c>
      <c r="X151" s="138" t="s">
        <v>276</v>
      </c>
      <c r="Y151" s="134" t="s">
        <v>40</v>
      </c>
      <c r="Z151" s="135">
        <v>17</v>
      </c>
      <c r="AA151" s="137" t="s">
        <v>275</v>
      </c>
      <c r="AB151" s="133">
        <v>32229</v>
      </c>
      <c r="AC151" s="137" t="s">
        <v>116</v>
      </c>
      <c r="AD151" s="125"/>
      <c r="AE151" s="125"/>
      <c r="AF151" s="125"/>
      <c r="AG151" s="127">
        <f t="shared" si="28"/>
        <v>6502.5599999999995</v>
      </c>
      <c r="AH151" s="127">
        <f t="shared" si="24"/>
        <v>863.03802508461069</v>
      </c>
      <c r="AI151" s="125" t="s">
        <v>569</v>
      </c>
      <c r="AJ151" s="125" t="s">
        <v>391</v>
      </c>
      <c r="AK151" s="125"/>
    </row>
    <row r="152" spans="1:37" s="68" customFormat="1" ht="13.8" customHeight="1" x14ac:dyDescent="0.3">
      <c r="A152" s="125" t="s">
        <v>250</v>
      </c>
      <c r="B152" s="120">
        <v>1317</v>
      </c>
      <c r="C152" s="133">
        <v>334235</v>
      </c>
      <c r="D152" s="133" t="s">
        <v>247</v>
      </c>
      <c r="E152" s="133">
        <v>2647</v>
      </c>
      <c r="F152" s="135">
        <v>2220</v>
      </c>
      <c r="G152" s="125" t="s">
        <v>686</v>
      </c>
      <c r="H152" s="125"/>
      <c r="I152" s="129">
        <v>4427</v>
      </c>
      <c r="J152" s="137" t="s">
        <v>277</v>
      </c>
      <c r="K152" s="125" t="s">
        <v>177</v>
      </c>
      <c r="L152" s="125" t="s">
        <v>41</v>
      </c>
      <c r="M152" s="134" t="s">
        <v>40</v>
      </c>
      <c r="N152" s="125"/>
      <c r="O152" s="125"/>
      <c r="P152" s="125"/>
      <c r="Q152" s="133">
        <v>2647</v>
      </c>
      <c r="R152" s="125" t="s">
        <v>686</v>
      </c>
      <c r="S152" s="133">
        <v>334235</v>
      </c>
      <c r="T152" s="133" t="s">
        <v>247</v>
      </c>
      <c r="U152" s="155">
        <v>2220</v>
      </c>
      <c r="V152" s="125" t="s">
        <v>686</v>
      </c>
      <c r="W152" s="136">
        <v>4427</v>
      </c>
      <c r="X152" s="138" t="s">
        <v>276</v>
      </c>
      <c r="Y152" s="134" t="s">
        <v>40</v>
      </c>
      <c r="Z152" s="135">
        <v>17</v>
      </c>
      <c r="AA152" s="137" t="s">
        <v>275</v>
      </c>
      <c r="AB152" s="133">
        <v>32229</v>
      </c>
      <c r="AC152" s="137" t="s">
        <v>116</v>
      </c>
      <c r="AD152" s="125"/>
      <c r="AE152" s="125"/>
      <c r="AF152" s="125"/>
      <c r="AG152" s="127">
        <f t="shared" si="28"/>
        <v>12218.519999999999</v>
      </c>
      <c r="AH152" s="127">
        <f t="shared" si="24"/>
        <v>1621.6762890702764</v>
      </c>
      <c r="AI152" s="125" t="s">
        <v>570</v>
      </c>
      <c r="AJ152" s="125" t="s">
        <v>391</v>
      </c>
      <c r="AK152" s="125"/>
    </row>
    <row r="153" spans="1:37" s="68" customFormat="1" ht="15" customHeight="1" x14ac:dyDescent="0.3">
      <c r="A153" s="125" t="s">
        <v>250</v>
      </c>
      <c r="B153" s="120">
        <v>1316</v>
      </c>
      <c r="C153" s="133">
        <v>334235</v>
      </c>
      <c r="D153" s="133" t="s">
        <v>247</v>
      </c>
      <c r="E153" s="133">
        <v>2647</v>
      </c>
      <c r="F153" s="135">
        <v>2221</v>
      </c>
      <c r="G153" s="125" t="s">
        <v>686</v>
      </c>
      <c r="H153" s="125"/>
      <c r="I153" s="129">
        <v>2121</v>
      </c>
      <c r="J153" s="137" t="s">
        <v>277</v>
      </c>
      <c r="K153" s="125" t="s">
        <v>177</v>
      </c>
      <c r="L153" s="125" t="s">
        <v>41</v>
      </c>
      <c r="M153" s="134" t="s">
        <v>40</v>
      </c>
      <c r="N153" s="125"/>
      <c r="O153" s="125"/>
      <c r="P153" s="125"/>
      <c r="Q153" s="133">
        <v>2647</v>
      </c>
      <c r="R153" s="125" t="s">
        <v>686</v>
      </c>
      <c r="S153" s="133">
        <v>334235</v>
      </c>
      <c r="T153" s="133" t="s">
        <v>247</v>
      </c>
      <c r="U153" s="155">
        <v>2221</v>
      </c>
      <c r="V153" s="125" t="s">
        <v>686</v>
      </c>
      <c r="W153" s="136">
        <v>2121</v>
      </c>
      <c r="X153" s="138" t="s">
        <v>276</v>
      </c>
      <c r="Y153" s="134" t="s">
        <v>40</v>
      </c>
      <c r="Z153" s="135">
        <v>17</v>
      </c>
      <c r="AA153" s="137" t="s">
        <v>275</v>
      </c>
      <c r="AB153" s="133">
        <v>32229</v>
      </c>
      <c r="AC153" s="137" t="s">
        <v>116</v>
      </c>
      <c r="AD153" s="125"/>
      <c r="AE153" s="125"/>
      <c r="AF153" s="125"/>
      <c r="AG153" s="127">
        <f t="shared" si="28"/>
        <v>5853.9599999999991</v>
      </c>
      <c r="AH153" s="127">
        <f t="shared" si="24"/>
        <v>776.9540115468842</v>
      </c>
      <c r="AI153" s="125" t="s">
        <v>571</v>
      </c>
      <c r="AJ153" s="125" t="s">
        <v>391</v>
      </c>
      <c r="AK153" s="125"/>
    </row>
    <row r="154" spans="1:37" s="68" customFormat="1" ht="13.8" customHeight="1" x14ac:dyDescent="0.3">
      <c r="A154" s="125" t="s">
        <v>250</v>
      </c>
      <c r="B154" s="120">
        <v>1315</v>
      </c>
      <c r="C154" s="133">
        <v>334235</v>
      </c>
      <c r="D154" s="133" t="s">
        <v>247</v>
      </c>
      <c r="E154" s="133">
        <v>2647</v>
      </c>
      <c r="F154" s="135">
        <v>2222</v>
      </c>
      <c r="G154" s="125" t="s">
        <v>686</v>
      </c>
      <c r="H154" s="125"/>
      <c r="I154" s="129">
        <v>2098</v>
      </c>
      <c r="J154" s="137" t="s">
        <v>277</v>
      </c>
      <c r="K154" s="125" t="s">
        <v>177</v>
      </c>
      <c r="L154" s="125" t="s">
        <v>41</v>
      </c>
      <c r="M154" s="134" t="s">
        <v>40</v>
      </c>
      <c r="N154" s="125"/>
      <c r="O154" s="125"/>
      <c r="P154" s="125"/>
      <c r="Q154" s="133">
        <v>2647</v>
      </c>
      <c r="R154" s="125" t="s">
        <v>686</v>
      </c>
      <c r="S154" s="133">
        <v>334235</v>
      </c>
      <c r="T154" s="133" t="s">
        <v>247</v>
      </c>
      <c r="U154" s="155">
        <v>2222</v>
      </c>
      <c r="V154" s="125" t="s">
        <v>686</v>
      </c>
      <c r="W154" s="136">
        <v>2098</v>
      </c>
      <c r="X154" s="138" t="s">
        <v>276</v>
      </c>
      <c r="Y154" s="134" t="s">
        <v>40</v>
      </c>
      <c r="Z154" s="135">
        <v>1</v>
      </c>
      <c r="AA154" s="137" t="s">
        <v>275</v>
      </c>
      <c r="AB154" s="133">
        <v>32229</v>
      </c>
      <c r="AC154" s="137" t="s">
        <v>116</v>
      </c>
      <c r="AD154" s="125"/>
      <c r="AE154" s="125"/>
      <c r="AF154" s="125"/>
      <c r="AG154" s="127">
        <f t="shared" si="28"/>
        <v>5790.48</v>
      </c>
      <c r="AH154" s="127">
        <f t="shared" si="24"/>
        <v>768.52876766872373</v>
      </c>
      <c r="AI154" s="125" t="s">
        <v>572</v>
      </c>
      <c r="AJ154" s="125" t="s">
        <v>391</v>
      </c>
      <c r="AK154" s="125"/>
    </row>
    <row r="155" spans="1:37" s="68" customFormat="1" ht="12" customHeight="1" x14ac:dyDescent="0.3">
      <c r="A155" s="125" t="s">
        <v>250</v>
      </c>
      <c r="B155" s="120">
        <v>1314</v>
      </c>
      <c r="C155" s="133">
        <v>334235</v>
      </c>
      <c r="D155" s="133" t="s">
        <v>247</v>
      </c>
      <c r="E155" s="133">
        <v>2647</v>
      </c>
      <c r="F155" s="135">
        <v>2223</v>
      </c>
      <c r="G155" s="125" t="s">
        <v>686</v>
      </c>
      <c r="H155" s="125"/>
      <c r="I155" s="129">
        <v>2951</v>
      </c>
      <c r="J155" s="137" t="s">
        <v>277</v>
      </c>
      <c r="K155" s="125" t="s">
        <v>177</v>
      </c>
      <c r="L155" s="125" t="s">
        <v>41</v>
      </c>
      <c r="M155" s="134" t="s">
        <v>40</v>
      </c>
      <c r="N155" s="125"/>
      <c r="O155" s="125"/>
      <c r="P155" s="125"/>
      <c r="Q155" s="133">
        <v>2647</v>
      </c>
      <c r="R155" s="125" t="s">
        <v>686</v>
      </c>
      <c r="S155" s="133">
        <v>334235</v>
      </c>
      <c r="T155" s="133" t="s">
        <v>247</v>
      </c>
      <c r="U155" s="155">
        <v>2223</v>
      </c>
      <c r="V155" s="125" t="s">
        <v>686</v>
      </c>
      <c r="W155" s="136">
        <v>2951</v>
      </c>
      <c r="X155" s="138" t="s">
        <v>276</v>
      </c>
      <c r="Y155" s="134" t="s">
        <v>40</v>
      </c>
      <c r="Z155" s="135">
        <v>1</v>
      </c>
      <c r="AA155" s="137" t="s">
        <v>275</v>
      </c>
      <c r="AB155" s="133">
        <v>32229</v>
      </c>
      <c r="AC155" s="137" t="s">
        <v>116</v>
      </c>
      <c r="AD155" s="125"/>
      <c r="AE155" s="125"/>
      <c r="AF155" s="125"/>
      <c r="AG155" s="127">
        <f t="shared" si="28"/>
        <v>8144.7599999999993</v>
      </c>
      <c r="AH155" s="127">
        <f t="shared" si="24"/>
        <v>1080.9954210631095</v>
      </c>
      <c r="AI155" s="125" t="s">
        <v>573</v>
      </c>
      <c r="AJ155" s="125" t="s">
        <v>391</v>
      </c>
      <c r="AK155" s="125"/>
    </row>
    <row r="156" spans="1:37" s="68" customFormat="1" ht="13.8" customHeight="1" x14ac:dyDescent="0.3">
      <c r="A156" s="125" t="s">
        <v>250</v>
      </c>
      <c r="B156" s="120">
        <v>1313</v>
      </c>
      <c r="C156" s="133">
        <v>334235</v>
      </c>
      <c r="D156" s="133" t="s">
        <v>247</v>
      </c>
      <c r="E156" s="133">
        <v>2647</v>
      </c>
      <c r="F156" s="135">
        <v>2224</v>
      </c>
      <c r="G156" s="125" t="s">
        <v>686</v>
      </c>
      <c r="H156" s="125"/>
      <c r="I156" s="129">
        <v>3654</v>
      </c>
      <c r="J156" s="137" t="s">
        <v>277</v>
      </c>
      <c r="K156" s="125" t="s">
        <v>177</v>
      </c>
      <c r="L156" s="125" t="s">
        <v>41</v>
      </c>
      <c r="M156" s="134" t="s">
        <v>40</v>
      </c>
      <c r="N156" s="125"/>
      <c r="O156" s="125"/>
      <c r="P156" s="125"/>
      <c r="Q156" s="133">
        <v>2647</v>
      </c>
      <c r="R156" s="125" t="s">
        <v>686</v>
      </c>
      <c r="S156" s="133">
        <v>334235</v>
      </c>
      <c r="T156" s="133" t="s">
        <v>247</v>
      </c>
      <c r="U156" s="155">
        <v>2224</v>
      </c>
      <c r="V156" s="125" t="s">
        <v>686</v>
      </c>
      <c r="W156" s="136">
        <v>3654</v>
      </c>
      <c r="X156" s="138" t="s">
        <v>276</v>
      </c>
      <c r="Y156" s="134" t="s">
        <v>40</v>
      </c>
      <c r="Z156" s="135">
        <v>1</v>
      </c>
      <c r="AA156" s="137" t="s">
        <v>275</v>
      </c>
      <c r="AB156" s="133">
        <v>32229</v>
      </c>
      <c r="AC156" s="137" t="s">
        <v>116</v>
      </c>
      <c r="AD156" s="125"/>
      <c r="AE156" s="125"/>
      <c r="AF156" s="125"/>
      <c r="AG156" s="127">
        <f t="shared" si="28"/>
        <v>10085.039999999999</v>
      </c>
      <c r="AH156" s="127">
        <f t="shared" si="24"/>
        <v>1338.5148317738401</v>
      </c>
      <c r="AI156" s="125" t="s">
        <v>574</v>
      </c>
      <c r="AJ156" s="125" t="s">
        <v>391</v>
      </c>
      <c r="AK156" s="125"/>
    </row>
    <row r="157" spans="1:37" s="68" customFormat="1" ht="13.8" customHeight="1" x14ac:dyDescent="0.3">
      <c r="A157" s="125" t="s">
        <v>250</v>
      </c>
      <c r="B157" s="120">
        <v>1312</v>
      </c>
      <c r="C157" s="133">
        <v>334235</v>
      </c>
      <c r="D157" s="133" t="s">
        <v>247</v>
      </c>
      <c r="E157" s="133">
        <v>2647</v>
      </c>
      <c r="F157" s="135">
        <v>2225</v>
      </c>
      <c r="G157" s="125" t="s">
        <v>686</v>
      </c>
      <c r="H157" s="125"/>
      <c r="I157" s="129">
        <v>5674</v>
      </c>
      <c r="J157" s="137" t="s">
        <v>277</v>
      </c>
      <c r="K157" s="125" t="s">
        <v>177</v>
      </c>
      <c r="L157" s="125" t="s">
        <v>41</v>
      </c>
      <c r="M157" s="134" t="s">
        <v>40</v>
      </c>
      <c r="N157" s="125"/>
      <c r="O157" s="125"/>
      <c r="P157" s="125"/>
      <c r="Q157" s="133">
        <v>2647</v>
      </c>
      <c r="R157" s="125" t="s">
        <v>686</v>
      </c>
      <c r="S157" s="133">
        <v>334235</v>
      </c>
      <c r="T157" s="133" t="s">
        <v>247</v>
      </c>
      <c r="U157" s="155">
        <v>2225</v>
      </c>
      <c r="V157" s="125" t="s">
        <v>686</v>
      </c>
      <c r="W157" s="136">
        <v>5674</v>
      </c>
      <c r="X157" s="138" t="s">
        <v>276</v>
      </c>
      <c r="Y157" s="134" t="s">
        <v>40</v>
      </c>
      <c r="Z157" s="135">
        <v>18</v>
      </c>
      <c r="AA157" s="137" t="s">
        <v>275</v>
      </c>
      <c r="AB157" s="133">
        <v>32229</v>
      </c>
      <c r="AC157" s="137" t="s">
        <v>116</v>
      </c>
      <c r="AD157" s="125"/>
      <c r="AE157" s="125"/>
      <c r="AF157" s="125"/>
      <c r="AG157" s="127">
        <f>I157*6.58</f>
        <v>37334.92</v>
      </c>
      <c r="AH157" s="127">
        <f t="shared" si="24"/>
        <v>4955.19543433539</v>
      </c>
      <c r="AI157" s="125" t="s">
        <v>575</v>
      </c>
      <c r="AJ157" s="125" t="s">
        <v>391</v>
      </c>
      <c r="AK157" s="125"/>
    </row>
    <row r="158" spans="1:37" s="68" customFormat="1" ht="13.2" customHeight="1" x14ac:dyDescent="0.3">
      <c r="A158" s="125" t="s">
        <v>250</v>
      </c>
      <c r="B158" s="120">
        <v>1311</v>
      </c>
      <c r="C158" s="133">
        <v>334235</v>
      </c>
      <c r="D158" s="133" t="s">
        <v>247</v>
      </c>
      <c r="E158" s="133">
        <v>2647</v>
      </c>
      <c r="F158" s="135">
        <v>2226</v>
      </c>
      <c r="G158" s="125" t="s">
        <v>686</v>
      </c>
      <c r="H158" s="125"/>
      <c r="I158" s="129">
        <v>419</v>
      </c>
      <c r="J158" s="137" t="s">
        <v>286</v>
      </c>
      <c r="K158" s="125" t="s">
        <v>177</v>
      </c>
      <c r="L158" s="125" t="s">
        <v>41</v>
      </c>
      <c r="M158" s="134" t="s">
        <v>40</v>
      </c>
      <c r="N158" s="125"/>
      <c r="O158" s="125"/>
      <c r="P158" s="125"/>
      <c r="Q158" s="133">
        <v>2647</v>
      </c>
      <c r="R158" s="125" t="s">
        <v>686</v>
      </c>
      <c r="S158" s="133">
        <v>334235</v>
      </c>
      <c r="T158" s="133" t="s">
        <v>247</v>
      </c>
      <c r="U158" s="155">
        <v>2226</v>
      </c>
      <c r="V158" s="125" t="s">
        <v>686</v>
      </c>
      <c r="W158" s="136">
        <v>419</v>
      </c>
      <c r="X158" s="138" t="s">
        <v>276</v>
      </c>
      <c r="Y158" s="134" t="s">
        <v>40</v>
      </c>
      <c r="Z158" s="135">
        <v>2</v>
      </c>
      <c r="AA158" s="137" t="s">
        <v>275</v>
      </c>
      <c r="AB158" s="133">
        <v>32229</v>
      </c>
      <c r="AC158" s="137" t="s">
        <v>116</v>
      </c>
      <c r="AD158" s="125"/>
      <c r="AE158" s="125"/>
      <c r="AF158" s="125"/>
      <c r="AG158" s="127">
        <f>I158*2.76</f>
        <v>1156.4399999999998</v>
      </c>
      <c r="AH158" s="127">
        <f t="shared" si="24"/>
        <v>153.48596456301013</v>
      </c>
      <c r="AI158" s="125" t="s">
        <v>576</v>
      </c>
      <c r="AJ158" s="125" t="s">
        <v>391</v>
      </c>
      <c r="AK158" s="125"/>
    </row>
    <row r="159" spans="1:37" s="23" customFormat="1" ht="13.8" x14ac:dyDescent="0.3">
      <c r="A159" s="59"/>
      <c r="B159" s="61"/>
      <c r="C159" s="60"/>
      <c r="D159" s="60"/>
      <c r="E159" s="60"/>
      <c r="F159" s="60"/>
      <c r="G159" s="59"/>
      <c r="H159" s="59"/>
      <c r="I159" s="60"/>
      <c r="J159" s="59"/>
      <c r="K159" s="59"/>
      <c r="L159" s="59"/>
      <c r="M159" s="60"/>
      <c r="N159" s="59"/>
      <c r="O159" s="59"/>
      <c r="P159" s="59"/>
      <c r="Q159" s="60"/>
      <c r="R159" s="59"/>
      <c r="S159" s="60"/>
      <c r="T159" s="60"/>
      <c r="U159" s="61"/>
      <c r="V159" s="59"/>
      <c r="W159" s="62"/>
      <c r="X159" s="59"/>
      <c r="Y159" s="60"/>
      <c r="Z159" s="60"/>
      <c r="AA159" s="59"/>
      <c r="AB159" s="60"/>
      <c r="AC159" s="59"/>
      <c r="AD159" s="59"/>
      <c r="AE159" s="59"/>
      <c r="AF159" s="59"/>
      <c r="AG159" s="63" t="s">
        <v>413</v>
      </c>
      <c r="AH159" s="63" t="s">
        <v>414</v>
      </c>
      <c r="AI159" s="59"/>
      <c r="AJ159" s="59"/>
      <c r="AK159" s="59"/>
    </row>
    <row r="160" spans="1:37" x14ac:dyDescent="0.3">
      <c r="A160" s="59"/>
      <c r="B160" s="61"/>
      <c r="C160" s="60"/>
      <c r="D160" s="60"/>
      <c r="E160" s="60"/>
      <c r="F160" s="60"/>
      <c r="G160" s="59"/>
      <c r="H160" s="59"/>
      <c r="I160" s="60"/>
      <c r="J160" s="59"/>
      <c r="K160" s="59"/>
      <c r="L160" s="59"/>
      <c r="M160" s="60"/>
      <c r="N160" s="59"/>
      <c r="O160" s="59"/>
      <c r="P160" s="59"/>
      <c r="Q160" s="60"/>
      <c r="R160" s="59"/>
      <c r="S160" s="60"/>
      <c r="T160" s="60"/>
      <c r="U160" s="61"/>
      <c r="V160" s="59"/>
      <c r="W160" s="62"/>
      <c r="X160" s="59"/>
      <c r="Y160" s="60"/>
      <c r="Z160" s="60"/>
      <c r="AA160" s="59"/>
      <c r="AB160" s="60"/>
      <c r="AC160" s="59"/>
      <c r="AD160" s="59"/>
      <c r="AE160" s="59"/>
      <c r="AF160" s="59"/>
      <c r="AG160" s="64">
        <f>SUM(AG4:AG158)</f>
        <v>10395977.700000001</v>
      </c>
      <c r="AH160" s="64">
        <f>AG160/7.5345</f>
        <v>1379783.3565598249</v>
      </c>
      <c r="AI160" s="59"/>
      <c r="AJ160" s="59"/>
      <c r="AK160" s="59"/>
    </row>
    <row r="161" spans="2:2" x14ac:dyDescent="0.3">
      <c r="B161" s="61"/>
    </row>
    <row r="162" spans="2:2" x14ac:dyDescent="0.3">
      <c r="B162" s="61"/>
    </row>
    <row r="163" spans="2:2" x14ac:dyDescent="0.3">
      <c r="B163" s="61"/>
    </row>
    <row r="164" spans="2:2" x14ac:dyDescent="0.3">
      <c r="B164" s="61"/>
    </row>
    <row r="165" spans="2:2" x14ac:dyDescent="0.3">
      <c r="B165" s="61"/>
    </row>
    <row r="166" spans="2:2" x14ac:dyDescent="0.3">
      <c r="B166" s="61"/>
    </row>
    <row r="167" spans="2:2" x14ac:dyDescent="0.3">
      <c r="B167" s="61"/>
    </row>
    <row r="168" spans="2:2" x14ac:dyDescent="0.3">
      <c r="B168" s="61"/>
    </row>
    <row r="169" spans="2:2" x14ac:dyDescent="0.3">
      <c r="B169" s="61"/>
    </row>
    <row r="170" spans="2:2" x14ac:dyDescent="0.3">
      <c r="B170" s="61"/>
    </row>
    <row r="171" spans="2:2" x14ac:dyDescent="0.3">
      <c r="B171" s="61"/>
    </row>
    <row r="172" spans="2:2" x14ac:dyDescent="0.3">
      <c r="B172" s="61"/>
    </row>
    <row r="173" spans="2:2" x14ac:dyDescent="0.3">
      <c r="B173" s="61"/>
    </row>
    <row r="174" spans="2:2" x14ac:dyDescent="0.3">
      <c r="B174" s="61"/>
    </row>
    <row r="175" spans="2:2" x14ac:dyDescent="0.3">
      <c r="B175" s="61"/>
    </row>
    <row r="176" spans="2:2" x14ac:dyDescent="0.3">
      <c r="B176" s="61"/>
    </row>
    <row r="177" spans="2:2" x14ac:dyDescent="0.3">
      <c r="B177" s="61"/>
    </row>
    <row r="178" spans="2:2" x14ac:dyDescent="0.3">
      <c r="B178" s="61"/>
    </row>
    <row r="179" spans="2:2" x14ac:dyDescent="0.3">
      <c r="B179" s="61"/>
    </row>
    <row r="180" spans="2:2" x14ac:dyDescent="0.3">
      <c r="B180" s="61"/>
    </row>
    <row r="181" spans="2:2" x14ac:dyDescent="0.3">
      <c r="B181" s="61"/>
    </row>
    <row r="182" spans="2:2" x14ac:dyDescent="0.3">
      <c r="B182" s="61"/>
    </row>
    <row r="183" spans="2:2" x14ac:dyDescent="0.3">
      <c r="B183" s="61"/>
    </row>
    <row r="184" spans="2:2" x14ac:dyDescent="0.3">
      <c r="B184" s="61"/>
    </row>
    <row r="185" spans="2:2" x14ac:dyDescent="0.3">
      <c r="B185" s="61"/>
    </row>
    <row r="186" spans="2:2" x14ac:dyDescent="0.3">
      <c r="B186" s="61"/>
    </row>
    <row r="187" spans="2:2" x14ac:dyDescent="0.3">
      <c r="B187" s="61"/>
    </row>
    <row r="188" spans="2:2" x14ac:dyDescent="0.3">
      <c r="B188" s="61"/>
    </row>
    <row r="189" spans="2:2" x14ac:dyDescent="0.3">
      <c r="B189" s="61"/>
    </row>
    <row r="190" spans="2:2" x14ac:dyDescent="0.3">
      <c r="B190" s="61"/>
    </row>
    <row r="191" spans="2:2" x14ac:dyDescent="0.3">
      <c r="B191" s="61"/>
    </row>
    <row r="192" spans="2:2" x14ac:dyDescent="0.3">
      <c r="B192" s="61"/>
    </row>
    <row r="193" spans="2:2" x14ac:dyDescent="0.3">
      <c r="B193" s="61"/>
    </row>
    <row r="194" spans="2:2" x14ac:dyDescent="0.3">
      <c r="B194" s="61"/>
    </row>
    <row r="195" spans="2:2" x14ac:dyDescent="0.3">
      <c r="B195" s="61"/>
    </row>
    <row r="196" spans="2:2" x14ac:dyDescent="0.3">
      <c r="B196" s="61"/>
    </row>
    <row r="197" spans="2:2" x14ac:dyDescent="0.3">
      <c r="B197" s="61"/>
    </row>
    <row r="198" spans="2:2" x14ac:dyDescent="0.3">
      <c r="B198" s="61"/>
    </row>
    <row r="199" spans="2:2" x14ac:dyDescent="0.3">
      <c r="B199" s="61"/>
    </row>
    <row r="200" spans="2:2" x14ac:dyDescent="0.3">
      <c r="B200" s="61"/>
    </row>
    <row r="201" spans="2:2" x14ac:dyDescent="0.3">
      <c r="B201" s="61"/>
    </row>
    <row r="202" spans="2:2" x14ac:dyDescent="0.3">
      <c r="B202" s="61"/>
    </row>
    <row r="203" spans="2:2" x14ac:dyDescent="0.3">
      <c r="B203" s="61"/>
    </row>
    <row r="204" spans="2:2" x14ac:dyDescent="0.3">
      <c r="B204" s="61"/>
    </row>
    <row r="205" spans="2:2" x14ac:dyDescent="0.3">
      <c r="B205" s="61"/>
    </row>
    <row r="206" spans="2:2" x14ac:dyDescent="0.3">
      <c r="B206" s="61"/>
    </row>
    <row r="207" spans="2:2" x14ac:dyDescent="0.3">
      <c r="B207" s="61"/>
    </row>
    <row r="208" spans="2:2" x14ac:dyDescent="0.3">
      <c r="B208" s="61"/>
    </row>
    <row r="209" spans="2:2" x14ac:dyDescent="0.3">
      <c r="B209" s="61"/>
    </row>
    <row r="210" spans="2:2" x14ac:dyDescent="0.3">
      <c r="B210" s="61"/>
    </row>
    <row r="211" spans="2:2" x14ac:dyDescent="0.3">
      <c r="B211" s="61"/>
    </row>
    <row r="212" spans="2:2" x14ac:dyDescent="0.3">
      <c r="B212" s="61"/>
    </row>
    <row r="213" spans="2:2" x14ac:dyDescent="0.3">
      <c r="B213" s="61"/>
    </row>
    <row r="214" spans="2:2" x14ac:dyDescent="0.3">
      <c r="B214" s="61"/>
    </row>
    <row r="215" spans="2:2" x14ac:dyDescent="0.3">
      <c r="B215" s="61"/>
    </row>
    <row r="216" spans="2:2" x14ac:dyDescent="0.3">
      <c r="B216" s="61"/>
    </row>
    <row r="217" spans="2:2" x14ac:dyDescent="0.3">
      <c r="B217" s="61"/>
    </row>
    <row r="218" spans="2:2" x14ac:dyDescent="0.3">
      <c r="B218" s="61"/>
    </row>
    <row r="219" spans="2:2" x14ac:dyDescent="0.3">
      <c r="B219" s="61"/>
    </row>
    <row r="220" spans="2:2" x14ac:dyDescent="0.3">
      <c r="B220" s="61"/>
    </row>
    <row r="221" spans="2:2" x14ac:dyDescent="0.3">
      <c r="B221" s="61"/>
    </row>
    <row r="222" spans="2:2" x14ac:dyDescent="0.3">
      <c r="B222" s="61"/>
    </row>
    <row r="223" spans="2:2" x14ac:dyDescent="0.3">
      <c r="B223" s="61"/>
    </row>
    <row r="224" spans="2:2" x14ac:dyDescent="0.3">
      <c r="B224" s="61"/>
    </row>
    <row r="225" spans="2:2" x14ac:dyDescent="0.3">
      <c r="B225" s="61"/>
    </row>
    <row r="226" spans="2:2" x14ac:dyDescent="0.3">
      <c r="B226" s="61"/>
    </row>
    <row r="227" spans="2:2" x14ac:dyDescent="0.3">
      <c r="B227" s="61"/>
    </row>
    <row r="228" spans="2:2" x14ac:dyDescent="0.3">
      <c r="B228" s="61"/>
    </row>
    <row r="229" spans="2:2" x14ac:dyDescent="0.3">
      <c r="B229" s="61"/>
    </row>
    <row r="230" spans="2:2" x14ac:dyDescent="0.3">
      <c r="B230" s="61"/>
    </row>
    <row r="231" spans="2:2" x14ac:dyDescent="0.3">
      <c r="B231" s="61"/>
    </row>
    <row r="232" spans="2:2" x14ac:dyDescent="0.3">
      <c r="B232" s="61"/>
    </row>
    <row r="233" spans="2:2" x14ac:dyDescent="0.3">
      <c r="B233" s="61"/>
    </row>
    <row r="234" spans="2:2" x14ac:dyDescent="0.3">
      <c r="B234" s="61"/>
    </row>
    <row r="235" spans="2:2" x14ac:dyDescent="0.3">
      <c r="B235" s="9"/>
    </row>
    <row r="236" spans="2:2" x14ac:dyDescent="0.3">
      <c r="B236" s="9"/>
    </row>
  </sheetData>
  <mergeCells count="3">
    <mergeCell ref="A1:AK1"/>
    <mergeCell ref="A2:P2"/>
    <mergeCell ref="Q2:AK2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08"/>
  <sheetViews>
    <sheetView zoomScaleNormal="100" workbookViewId="0">
      <selection sqref="A1:AK1"/>
    </sheetView>
  </sheetViews>
  <sheetFormatPr defaultColWidth="9.109375" defaultRowHeight="14.4" x14ac:dyDescent="0.3"/>
  <cols>
    <col min="1" max="1" width="26.88671875" style="3" customWidth="1"/>
    <col min="2" max="2" width="17.6640625" style="3" customWidth="1"/>
    <col min="3" max="3" width="10.109375" style="4" customWidth="1"/>
    <col min="4" max="4" width="9.88671875" style="4" customWidth="1"/>
    <col min="5" max="6" width="9.109375" style="4"/>
    <col min="7" max="8" width="9.109375" style="3"/>
    <col min="9" max="9" width="15.109375" style="3" customWidth="1"/>
    <col min="10" max="10" width="42.5546875" style="3" customWidth="1"/>
    <col min="11" max="12" width="9.109375" style="3"/>
    <col min="13" max="13" width="9.109375" style="4"/>
    <col min="14" max="14" width="7.33203125" style="3" customWidth="1"/>
    <col min="15" max="15" width="9.109375" style="3"/>
    <col min="16" max="16" width="6.5546875" style="3" customWidth="1"/>
    <col min="17" max="17" width="10.6640625" style="4" customWidth="1"/>
    <col min="18" max="18" width="11" style="3" customWidth="1"/>
    <col min="19" max="19" width="10" style="4" customWidth="1"/>
    <col min="20" max="20" width="9.6640625" style="4" customWidth="1"/>
    <col min="21" max="21" width="9.109375" style="4"/>
    <col min="22" max="22" width="9.109375" style="3"/>
    <col min="23" max="23" width="8.6640625" style="4" customWidth="1"/>
    <col min="24" max="24" width="9.109375" style="3"/>
    <col min="25" max="25" width="8.109375" style="4" customWidth="1"/>
    <col min="26" max="26" width="10.6640625" style="4" customWidth="1"/>
    <col min="27" max="27" width="9.109375" style="3"/>
    <col min="28" max="28" width="9.109375" style="4"/>
    <col min="29" max="29" width="9.109375" style="3"/>
    <col min="30" max="30" width="11.109375" style="3" customWidth="1"/>
    <col min="31" max="31" width="7" style="3" customWidth="1"/>
    <col min="32" max="32" width="8.109375" style="3" customWidth="1"/>
    <col min="33" max="34" width="12.6640625" style="3" customWidth="1"/>
    <col min="35" max="35" width="10.6640625" style="3" customWidth="1"/>
    <col min="36" max="36" width="9.109375" style="3"/>
    <col min="37" max="37" width="8" style="3" customWidth="1"/>
    <col min="38" max="16384" width="9.109375" style="3"/>
  </cols>
  <sheetData>
    <row r="1" spans="1:37" s="1" customFormat="1" x14ac:dyDescent="0.3">
      <c r="A1" s="190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2"/>
    </row>
    <row r="2" spans="1:37" s="1" customFormat="1" x14ac:dyDescent="0.3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4" t="s">
        <v>2</v>
      </c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6"/>
    </row>
    <row r="3" spans="1:37" s="2" customFormat="1" ht="69" x14ac:dyDescent="0.3">
      <c r="A3" s="18" t="s">
        <v>3</v>
      </c>
      <c r="B3" s="54" t="s">
        <v>597</v>
      </c>
      <c r="C3" s="18" t="s">
        <v>4</v>
      </c>
      <c r="D3" s="18" t="s">
        <v>5</v>
      </c>
      <c r="E3" s="18" t="s">
        <v>29</v>
      </c>
      <c r="F3" s="18" t="s">
        <v>30</v>
      </c>
      <c r="G3" s="19" t="s">
        <v>31</v>
      </c>
      <c r="H3" s="18" t="s">
        <v>6</v>
      </c>
      <c r="I3" s="18" t="s">
        <v>410</v>
      </c>
      <c r="J3" s="18" t="s">
        <v>33</v>
      </c>
      <c r="K3" s="18" t="s">
        <v>7</v>
      </c>
      <c r="L3" s="18" t="s">
        <v>8</v>
      </c>
      <c r="M3" s="18" t="s">
        <v>9</v>
      </c>
      <c r="N3" s="20" t="s">
        <v>10</v>
      </c>
      <c r="O3" s="19" t="s">
        <v>42</v>
      </c>
      <c r="P3" s="18" t="s">
        <v>12</v>
      </c>
      <c r="Q3" s="18" t="s">
        <v>13</v>
      </c>
      <c r="R3" s="19" t="s">
        <v>11</v>
      </c>
      <c r="S3" s="18" t="s">
        <v>14</v>
      </c>
      <c r="T3" s="18" t="s">
        <v>15</v>
      </c>
      <c r="U3" s="21" t="s">
        <v>35</v>
      </c>
      <c r="V3" s="19" t="s">
        <v>34</v>
      </c>
      <c r="W3" s="18" t="s">
        <v>36</v>
      </c>
      <c r="X3" s="18" t="s">
        <v>16</v>
      </c>
      <c r="Y3" s="18" t="s">
        <v>17</v>
      </c>
      <c r="Z3" s="18" t="s">
        <v>18</v>
      </c>
      <c r="AA3" s="20" t="s">
        <v>19</v>
      </c>
      <c r="AB3" s="18" t="s">
        <v>20</v>
      </c>
      <c r="AC3" s="18" t="s">
        <v>21</v>
      </c>
      <c r="AD3" s="18" t="s">
        <v>22</v>
      </c>
      <c r="AE3" s="18" t="s">
        <v>23</v>
      </c>
      <c r="AF3" s="18" t="s">
        <v>24</v>
      </c>
      <c r="AG3" s="18" t="s">
        <v>25</v>
      </c>
      <c r="AH3" s="18" t="s">
        <v>412</v>
      </c>
      <c r="AI3" s="18" t="s">
        <v>26</v>
      </c>
      <c r="AJ3" s="22" t="s">
        <v>27</v>
      </c>
      <c r="AK3" s="22" t="s">
        <v>28</v>
      </c>
    </row>
    <row r="4" spans="1:37" s="68" customFormat="1" ht="12" customHeight="1" x14ac:dyDescent="0.3">
      <c r="A4" s="68" t="s">
        <v>250</v>
      </c>
      <c r="B4" s="119" t="s">
        <v>769</v>
      </c>
      <c r="C4" s="107">
        <v>334251</v>
      </c>
      <c r="D4" s="107" t="s">
        <v>315</v>
      </c>
      <c r="E4" s="105">
        <v>2149</v>
      </c>
      <c r="F4" s="108">
        <v>109</v>
      </c>
      <c r="G4" s="69" t="s">
        <v>733</v>
      </c>
      <c r="I4" s="33">
        <v>1569</v>
      </c>
      <c r="J4" s="109" t="s">
        <v>366</v>
      </c>
      <c r="K4" s="68" t="s">
        <v>208</v>
      </c>
      <c r="L4" s="68" t="s">
        <v>41</v>
      </c>
      <c r="M4" s="110" t="s">
        <v>40</v>
      </c>
      <c r="Q4" s="105">
        <v>2149</v>
      </c>
      <c r="R4" s="69" t="s">
        <v>733</v>
      </c>
      <c r="S4" s="107">
        <v>334251</v>
      </c>
      <c r="T4" s="107" t="s">
        <v>315</v>
      </c>
      <c r="U4" s="108">
        <v>109</v>
      </c>
      <c r="V4" s="69" t="s">
        <v>733</v>
      </c>
      <c r="W4" s="108">
        <v>1569</v>
      </c>
      <c r="X4" s="68" t="s">
        <v>365</v>
      </c>
      <c r="Y4" s="110" t="s">
        <v>40</v>
      </c>
      <c r="Z4" s="108">
        <v>18</v>
      </c>
      <c r="AA4" s="109" t="s">
        <v>275</v>
      </c>
      <c r="AB4" s="107">
        <v>32242</v>
      </c>
      <c r="AC4" s="109" t="s">
        <v>239</v>
      </c>
      <c r="AG4" s="65">
        <f>1460*25+110*3000</f>
        <v>366500</v>
      </c>
      <c r="AH4" s="65">
        <f>AG4/7.5345</f>
        <v>48642.909283960449</v>
      </c>
      <c r="AI4" s="68" t="s">
        <v>504</v>
      </c>
      <c r="AJ4" s="68" t="s">
        <v>391</v>
      </c>
    </row>
    <row r="5" spans="1:37" s="68" customFormat="1" ht="12" customHeight="1" x14ac:dyDescent="0.3">
      <c r="A5" s="68" t="s">
        <v>250</v>
      </c>
      <c r="B5" s="119">
        <v>302</v>
      </c>
      <c r="C5" s="107">
        <v>334251</v>
      </c>
      <c r="D5" s="107" t="s">
        <v>315</v>
      </c>
      <c r="E5" s="105">
        <v>2149</v>
      </c>
      <c r="F5" s="108" t="s">
        <v>359</v>
      </c>
      <c r="G5" s="69" t="s">
        <v>733</v>
      </c>
      <c r="I5" s="66">
        <v>352</v>
      </c>
      <c r="J5" s="69" t="s">
        <v>370</v>
      </c>
      <c r="K5" s="68" t="s">
        <v>208</v>
      </c>
      <c r="L5" s="68" t="s">
        <v>41</v>
      </c>
      <c r="M5" s="110" t="s">
        <v>40</v>
      </c>
      <c r="Q5" s="105">
        <v>2149</v>
      </c>
      <c r="R5" s="69" t="s">
        <v>733</v>
      </c>
      <c r="S5" s="107">
        <v>334251</v>
      </c>
      <c r="T5" s="107" t="s">
        <v>315</v>
      </c>
      <c r="U5" s="108" t="s">
        <v>359</v>
      </c>
      <c r="V5" s="69" t="s">
        <v>733</v>
      </c>
      <c r="W5" s="108">
        <v>352</v>
      </c>
      <c r="X5" s="68" t="s">
        <v>365</v>
      </c>
      <c r="Y5" s="110" t="s">
        <v>40</v>
      </c>
      <c r="Z5" s="108">
        <v>18</v>
      </c>
      <c r="AA5" s="109" t="s">
        <v>360</v>
      </c>
      <c r="AB5" s="107">
        <v>32242</v>
      </c>
      <c r="AC5" s="109" t="s">
        <v>361</v>
      </c>
      <c r="AG5" s="65">
        <f>172*25+180*3000</f>
        <v>544300</v>
      </c>
      <c r="AH5" s="65">
        <f t="shared" ref="AH5:AH68" si="0">AG5/7.5345</f>
        <v>72241.024620080963</v>
      </c>
      <c r="AI5" s="68" t="s">
        <v>505</v>
      </c>
      <c r="AJ5" s="68" t="s">
        <v>391</v>
      </c>
    </row>
    <row r="6" spans="1:37" s="68" customFormat="1" ht="14.4" customHeight="1" x14ac:dyDescent="0.3">
      <c r="A6" s="68" t="s">
        <v>250</v>
      </c>
      <c r="B6" s="119">
        <v>1459</v>
      </c>
      <c r="C6" s="107">
        <v>334251</v>
      </c>
      <c r="D6" s="107" t="s">
        <v>315</v>
      </c>
      <c r="E6" s="105">
        <v>1518</v>
      </c>
      <c r="F6" s="108" t="s">
        <v>362</v>
      </c>
      <c r="G6" s="69" t="s">
        <v>734</v>
      </c>
      <c r="I6" s="66">
        <v>309</v>
      </c>
      <c r="J6" s="69" t="s">
        <v>371</v>
      </c>
      <c r="K6" s="68" t="s">
        <v>259</v>
      </c>
      <c r="L6" s="68" t="s">
        <v>41</v>
      </c>
      <c r="M6" s="110" t="s">
        <v>40</v>
      </c>
      <c r="Q6" s="105">
        <v>1518</v>
      </c>
      <c r="R6" s="69" t="s">
        <v>734</v>
      </c>
      <c r="S6" s="107">
        <v>334251</v>
      </c>
      <c r="T6" s="107" t="s">
        <v>315</v>
      </c>
      <c r="U6" s="108" t="s">
        <v>362</v>
      </c>
      <c r="V6" s="69" t="s">
        <v>734</v>
      </c>
      <c r="W6" s="108">
        <v>309</v>
      </c>
      <c r="X6" s="68" t="s">
        <v>365</v>
      </c>
      <c r="Y6" s="110" t="s">
        <v>40</v>
      </c>
      <c r="Z6" s="108">
        <v>18</v>
      </c>
      <c r="AA6" s="109" t="s">
        <v>49</v>
      </c>
      <c r="AB6" s="107">
        <v>32242</v>
      </c>
      <c r="AC6" s="109" t="s">
        <v>48</v>
      </c>
      <c r="AG6" s="65">
        <f t="shared" ref="AG6:AG7" si="1">I6*25</f>
        <v>7725</v>
      </c>
      <c r="AH6" s="65">
        <f t="shared" si="0"/>
        <v>1025.2836950029862</v>
      </c>
      <c r="AI6" s="68" t="s">
        <v>506</v>
      </c>
      <c r="AJ6" s="68" t="s">
        <v>391</v>
      </c>
    </row>
    <row r="7" spans="1:37" s="68" customFormat="1" ht="14.4" customHeight="1" x14ac:dyDescent="0.3">
      <c r="A7" s="68" t="s">
        <v>250</v>
      </c>
      <c r="B7" s="119" t="s">
        <v>770</v>
      </c>
      <c r="C7" s="107">
        <v>334251</v>
      </c>
      <c r="D7" s="107" t="s">
        <v>315</v>
      </c>
      <c r="E7" s="107">
        <v>2491</v>
      </c>
      <c r="F7" s="108">
        <v>269</v>
      </c>
      <c r="G7" s="69" t="s">
        <v>735</v>
      </c>
      <c r="I7" s="33">
        <v>1187</v>
      </c>
      <c r="J7" s="109" t="s">
        <v>387</v>
      </c>
      <c r="K7" s="68" t="s">
        <v>208</v>
      </c>
      <c r="L7" s="68" t="s">
        <v>41</v>
      </c>
      <c r="M7" s="110" t="s">
        <v>40</v>
      </c>
      <c r="Q7" s="107">
        <v>2491</v>
      </c>
      <c r="R7" s="69" t="s">
        <v>735</v>
      </c>
      <c r="S7" s="107">
        <v>334251</v>
      </c>
      <c r="T7" s="107" t="s">
        <v>315</v>
      </c>
      <c r="U7" s="108">
        <v>269</v>
      </c>
      <c r="V7" s="69" t="s">
        <v>735</v>
      </c>
      <c r="W7" s="108">
        <v>1187</v>
      </c>
      <c r="X7" s="68" t="s">
        <v>365</v>
      </c>
      <c r="Y7" s="110" t="s">
        <v>40</v>
      </c>
      <c r="Z7" s="108">
        <v>18</v>
      </c>
      <c r="AA7" s="109" t="s">
        <v>190</v>
      </c>
      <c r="AB7" s="107">
        <v>32242</v>
      </c>
      <c r="AC7" s="109" t="s">
        <v>386</v>
      </c>
      <c r="AG7" s="65">
        <f t="shared" si="1"/>
        <v>29675</v>
      </c>
      <c r="AH7" s="65">
        <f t="shared" si="0"/>
        <v>3938.5493397040277</v>
      </c>
      <c r="AI7" s="68" t="s">
        <v>507</v>
      </c>
      <c r="AJ7" s="68" t="s">
        <v>391</v>
      </c>
    </row>
    <row r="8" spans="1:37" s="68" customFormat="1" ht="13.8" customHeight="1" x14ac:dyDescent="0.3">
      <c r="A8" s="68" t="s">
        <v>250</v>
      </c>
      <c r="B8" s="119">
        <v>225</v>
      </c>
      <c r="C8" s="107">
        <v>334251</v>
      </c>
      <c r="D8" s="107" t="s">
        <v>315</v>
      </c>
      <c r="E8" s="105">
        <v>2149</v>
      </c>
      <c r="F8" s="108">
        <v>368</v>
      </c>
      <c r="G8" s="69" t="s">
        <v>733</v>
      </c>
      <c r="I8" s="33">
        <v>718</v>
      </c>
      <c r="J8" s="109" t="s">
        <v>367</v>
      </c>
      <c r="K8" s="68" t="s">
        <v>208</v>
      </c>
      <c r="L8" s="68" t="s">
        <v>41</v>
      </c>
      <c r="M8" s="110" t="s">
        <v>40</v>
      </c>
      <c r="Q8" s="105">
        <v>2149</v>
      </c>
      <c r="R8" s="69" t="s">
        <v>733</v>
      </c>
      <c r="S8" s="107">
        <v>334251</v>
      </c>
      <c r="T8" s="107" t="s">
        <v>315</v>
      </c>
      <c r="U8" s="108">
        <v>368</v>
      </c>
      <c r="V8" s="69" t="s">
        <v>733</v>
      </c>
      <c r="W8" s="108">
        <v>718</v>
      </c>
      <c r="X8" s="68" t="s">
        <v>365</v>
      </c>
      <c r="Y8" s="110" t="s">
        <v>40</v>
      </c>
      <c r="Z8" s="108">
        <v>18</v>
      </c>
      <c r="AA8" s="109" t="s">
        <v>363</v>
      </c>
      <c r="AB8" s="107">
        <v>32242</v>
      </c>
      <c r="AC8" s="109" t="s">
        <v>235</v>
      </c>
      <c r="AG8" s="65">
        <f>423*25+295*3100</f>
        <v>925075</v>
      </c>
      <c r="AH8" s="65">
        <f t="shared" si="0"/>
        <v>122778.5519941602</v>
      </c>
      <c r="AI8" s="68" t="s">
        <v>508</v>
      </c>
      <c r="AJ8" s="68" t="s">
        <v>391</v>
      </c>
    </row>
    <row r="9" spans="1:37" s="68" customFormat="1" ht="12" customHeight="1" x14ac:dyDescent="0.3">
      <c r="A9" s="68" t="s">
        <v>250</v>
      </c>
      <c r="B9" s="120">
        <v>1461</v>
      </c>
      <c r="C9" s="107">
        <v>334251</v>
      </c>
      <c r="D9" s="107" t="s">
        <v>315</v>
      </c>
      <c r="E9" s="105">
        <v>2149</v>
      </c>
      <c r="F9" s="108">
        <v>369</v>
      </c>
      <c r="G9" s="69" t="s">
        <v>733</v>
      </c>
      <c r="I9" s="33">
        <v>709</v>
      </c>
      <c r="J9" s="109" t="s">
        <v>45</v>
      </c>
      <c r="K9" s="68" t="s">
        <v>208</v>
      </c>
      <c r="L9" s="68" t="s">
        <v>41</v>
      </c>
      <c r="M9" s="110" t="s">
        <v>40</v>
      </c>
      <c r="Q9" s="105">
        <v>2149</v>
      </c>
      <c r="R9" s="69" t="s">
        <v>733</v>
      </c>
      <c r="S9" s="107">
        <v>334251</v>
      </c>
      <c r="T9" s="107" t="s">
        <v>315</v>
      </c>
      <c r="U9" s="108">
        <v>369</v>
      </c>
      <c r="V9" s="69" t="s">
        <v>733</v>
      </c>
      <c r="W9" s="108">
        <v>709</v>
      </c>
      <c r="X9" s="68" t="s">
        <v>365</v>
      </c>
      <c r="Y9" s="110" t="s">
        <v>40</v>
      </c>
      <c r="Z9" s="108">
        <v>18</v>
      </c>
      <c r="AA9" s="109" t="s">
        <v>364</v>
      </c>
      <c r="AB9" s="107">
        <v>32242</v>
      </c>
      <c r="AC9" s="109" t="s">
        <v>43</v>
      </c>
      <c r="AG9" s="65">
        <f>I9*3.78</f>
        <v>2680.02</v>
      </c>
      <c r="AH9" s="65">
        <f t="shared" si="0"/>
        <v>355.69978100736608</v>
      </c>
      <c r="AI9" s="68" t="s">
        <v>509</v>
      </c>
      <c r="AJ9" s="68" t="s">
        <v>391</v>
      </c>
    </row>
    <row r="10" spans="1:37" s="68" customFormat="1" ht="14.4" customHeight="1" x14ac:dyDescent="0.3">
      <c r="A10" s="68" t="s">
        <v>250</v>
      </c>
      <c r="B10" s="120">
        <v>1462</v>
      </c>
      <c r="C10" s="107">
        <v>334251</v>
      </c>
      <c r="D10" s="107" t="s">
        <v>315</v>
      </c>
      <c r="E10" s="107">
        <v>1473</v>
      </c>
      <c r="F10" s="107">
        <v>451</v>
      </c>
      <c r="G10" s="68" t="s">
        <v>736</v>
      </c>
      <c r="I10" s="67">
        <v>16965</v>
      </c>
      <c r="J10" s="68" t="s">
        <v>407</v>
      </c>
      <c r="K10" s="68" t="s">
        <v>170</v>
      </c>
      <c r="L10" s="68" t="s">
        <v>41</v>
      </c>
      <c r="M10" s="110" t="s">
        <v>40</v>
      </c>
      <c r="N10" s="68" t="s">
        <v>738</v>
      </c>
      <c r="O10" s="68" t="s">
        <v>736</v>
      </c>
      <c r="Q10" s="107">
        <v>1473</v>
      </c>
      <c r="R10" s="68" t="s">
        <v>736</v>
      </c>
      <c r="S10" s="107">
        <v>334251</v>
      </c>
      <c r="T10" s="107" t="s">
        <v>315</v>
      </c>
      <c r="U10" s="108">
        <v>451</v>
      </c>
      <c r="V10" s="68" t="s">
        <v>736</v>
      </c>
      <c r="W10" s="108">
        <v>16965</v>
      </c>
      <c r="X10" s="68" t="s">
        <v>276</v>
      </c>
      <c r="Y10" s="110" t="s">
        <v>40</v>
      </c>
      <c r="Z10" s="108" t="s">
        <v>314</v>
      </c>
      <c r="AA10" s="109" t="s">
        <v>310</v>
      </c>
      <c r="AB10" s="107">
        <v>32242</v>
      </c>
      <c r="AC10" s="109" t="s">
        <v>44</v>
      </c>
      <c r="AG10" s="65">
        <f>I10*4.69</f>
        <v>79565.850000000006</v>
      </c>
      <c r="AH10" s="65">
        <f t="shared" si="0"/>
        <v>10560.203065896874</v>
      </c>
      <c r="AI10" s="68" t="s">
        <v>510</v>
      </c>
      <c r="AJ10" s="68" t="s">
        <v>391</v>
      </c>
    </row>
    <row r="11" spans="1:37" s="68" customFormat="1" ht="12.6" customHeight="1" x14ac:dyDescent="0.3">
      <c r="A11" s="68" t="s">
        <v>250</v>
      </c>
      <c r="B11" s="120">
        <v>1463</v>
      </c>
      <c r="C11" s="107">
        <v>334251</v>
      </c>
      <c r="D11" s="107" t="s">
        <v>315</v>
      </c>
      <c r="E11" s="107">
        <v>1474</v>
      </c>
      <c r="F11" s="108">
        <v>452</v>
      </c>
      <c r="G11" s="68" t="s">
        <v>737</v>
      </c>
      <c r="I11" s="67">
        <v>12137</v>
      </c>
      <c r="J11" s="68" t="s">
        <v>316</v>
      </c>
      <c r="K11" s="68" t="s">
        <v>170</v>
      </c>
      <c r="L11" s="68" t="s">
        <v>41</v>
      </c>
      <c r="M11" s="110" t="s">
        <v>40</v>
      </c>
      <c r="N11" s="68" t="s">
        <v>739</v>
      </c>
      <c r="O11" s="68" t="s">
        <v>737</v>
      </c>
      <c r="Q11" s="107">
        <v>1474</v>
      </c>
      <c r="R11" s="68" t="s">
        <v>737</v>
      </c>
      <c r="S11" s="107">
        <v>334251</v>
      </c>
      <c r="T11" s="107" t="s">
        <v>315</v>
      </c>
      <c r="U11" s="108">
        <v>452</v>
      </c>
      <c r="V11" s="68" t="s">
        <v>737</v>
      </c>
      <c r="W11" s="108">
        <v>12137</v>
      </c>
      <c r="X11" s="68" t="s">
        <v>276</v>
      </c>
      <c r="Y11" s="110" t="s">
        <v>40</v>
      </c>
      <c r="Z11" s="108" t="s">
        <v>311</v>
      </c>
      <c r="AA11" s="109" t="s">
        <v>128</v>
      </c>
      <c r="AB11" s="107">
        <v>32242</v>
      </c>
      <c r="AC11" s="109" t="s">
        <v>44</v>
      </c>
      <c r="AG11" s="65">
        <f>I11*6.12</f>
        <v>74278.44</v>
      </c>
      <c r="AH11" s="65">
        <f t="shared" si="0"/>
        <v>9858.4431614572968</v>
      </c>
      <c r="AI11" s="68" t="s">
        <v>511</v>
      </c>
      <c r="AJ11" s="68" t="s">
        <v>391</v>
      </c>
    </row>
    <row r="12" spans="1:37" s="68" customFormat="1" ht="14.4" customHeight="1" x14ac:dyDescent="0.3">
      <c r="A12" s="68" t="s">
        <v>250</v>
      </c>
      <c r="B12" s="120">
        <v>1464</v>
      </c>
      <c r="C12" s="107">
        <v>334251</v>
      </c>
      <c r="D12" s="107" t="s">
        <v>315</v>
      </c>
      <c r="E12" s="107">
        <v>1475</v>
      </c>
      <c r="F12" s="108">
        <v>453</v>
      </c>
      <c r="G12" s="68" t="s">
        <v>740</v>
      </c>
      <c r="I12" s="67">
        <v>1121</v>
      </c>
      <c r="J12" s="68" t="s">
        <v>37</v>
      </c>
      <c r="K12" s="68" t="s">
        <v>170</v>
      </c>
      <c r="L12" s="68" t="s">
        <v>41</v>
      </c>
      <c r="M12" s="110" t="s">
        <v>40</v>
      </c>
      <c r="N12" s="68" t="s">
        <v>741</v>
      </c>
      <c r="O12" s="68" t="s">
        <v>740</v>
      </c>
      <c r="Q12" s="107">
        <v>1475</v>
      </c>
      <c r="R12" s="68" t="s">
        <v>740</v>
      </c>
      <c r="S12" s="107">
        <v>334251</v>
      </c>
      <c r="T12" s="107" t="s">
        <v>315</v>
      </c>
      <c r="U12" s="108">
        <v>453</v>
      </c>
      <c r="V12" s="68" t="s">
        <v>740</v>
      </c>
      <c r="W12" s="108">
        <v>1121</v>
      </c>
      <c r="X12" s="68" t="s">
        <v>276</v>
      </c>
      <c r="Y12" s="110" t="s">
        <v>40</v>
      </c>
      <c r="Z12" s="108">
        <v>15</v>
      </c>
      <c r="AA12" s="109" t="s">
        <v>275</v>
      </c>
      <c r="AB12" s="107">
        <v>32242</v>
      </c>
      <c r="AC12" s="109" t="s">
        <v>116</v>
      </c>
      <c r="AG12" s="65">
        <f t="shared" ref="AG12:AG40" si="2">I12*3.78</f>
        <v>4237.38</v>
      </c>
      <c r="AH12" s="65">
        <f t="shared" si="0"/>
        <v>562.3969739199681</v>
      </c>
      <c r="AI12" s="68" t="s">
        <v>512</v>
      </c>
      <c r="AJ12" s="68" t="s">
        <v>391</v>
      </c>
    </row>
    <row r="13" spans="1:37" s="68" customFormat="1" ht="14.4" customHeight="1" x14ac:dyDescent="0.3">
      <c r="A13" s="68" t="s">
        <v>250</v>
      </c>
      <c r="B13" s="120">
        <v>1465</v>
      </c>
      <c r="C13" s="107">
        <v>334251</v>
      </c>
      <c r="D13" s="107" t="s">
        <v>315</v>
      </c>
      <c r="E13" s="107">
        <v>1476</v>
      </c>
      <c r="F13" s="108">
        <v>454</v>
      </c>
      <c r="G13" s="68" t="s">
        <v>742</v>
      </c>
      <c r="I13" s="67">
        <v>2882</v>
      </c>
      <c r="J13" s="68" t="s">
        <v>37</v>
      </c>
      <c r="K13" s="68" t="s">
        <v>170</v>
      </c>
      <c r="L13" s="68" t="s">
        <v>41</v>
      </c>
      <c r="M13" s="110" t="s">
        <v>40</v>
      </c>
      <c r="N13" s="68" t="s">
        <v>743</v>
      </c>
      <c r="O13" s="68" t="s">
        <v>742</v>
      </c>
      <c r="Q13" s="107">
        <v>1476</v>
      </c>
      <c r="R13" s="68" t="s">
        <v>742</v>
      </c>
      <c r="S13" s="107">
        <v>334251</v>
      </c>
      <c r="T13" s="107" t="s">
        <v>315</v>
      </c>
      <c r="U13" s="108">
        <v>454</v>
      </c>
      <c r="V13" s="68" t="s">
        <v>742</v>
      </c>
      <c r="W13" s="108">
        <v>2882</v>
      </c>
      <c r="X13" s="68" t="s">
        <v>276</v>
      </c>
      <c r="Y13" s="110" t="s">
        <v>40</v>
      </c>
      <c r="Z13" s="108">
        <v>15</v>
      </c>
      <c r="AA13" s="109" t="s">
        <v>275</v>
      </c>
      <c r="AB13" s="107">
        <v>32242</v>
      </c>
      <c r="AC13" s="109" t="s">
        <v>116</v>
      </c>
      <c r="AG13" s="65">
        <f t="shared" si="2"/>
        <v>10893.96</v>
      </c>
      <c r="AH13" s="65">
        <f t="shared" si="0"/>
        <v>1445.8769659565994</v>
      </c>
      <c r="AI13" s="68" t="s">
        <v>513</v>
      </c>
      <c r="AJ13" s="68" t="s">
        <v>391</v>
      </c>
    </row>
    <row r="14" spans="1:37" s="68" customFormat="1" ht="15.6" customHeight="1" x14ac:dyDescent="0.3">
      <c r="A14" s="68" t="s">
        <v>250</v>
      </c>
      <c r="B14" s="120">
        <v>1466</v>
      </c>
      <c r="C14" s="107">
        <v>334251</v>
      </c>
      <c r="D14" s="107" t="s">
        <v>315</v>
      </c>
      <c r="E14" s="107">
        <v>1477</v>
      </c>
      <c r="F14" s="108">
        <v>455</v>
      </c>
      <c r="G14" s="68" t="s">
        <v>744</v>
      </c>
      <c r="I14" s="67">
        <v>19131</v>
      </c>
      <c r="J14" s="68" t="s">
        <v>37</v>
      </c>
      <c r="K14" s="68" t="s">
        <v>170</v>
      </c>
      <c r="L14" s="68" t="s">
        <v>41</v>
      </c>
      <c r="M14" s="110" t="s">
        <v>40</v>
      </c>
      <c r="N14" s="68" t="s">
        <v>745</v>
      </c>
      <c r="O14" s="68" t="s">
        <v>744</v>
      </c>
      <c r="Q14" s="107">
        <v>1477</v>
      </c>
      <c r="R14" s="68" t="s">
        <v>744</v>
      </c>
      <c r="S14" s="107">
        <v>334251</v>
      </c>
      <c r="T14" s="107" t="s">
        <v>315</v>
      </c>
      <c r="U14" s="108">
        <v>455</v>
      </c>
      <c r="V14" s="68" t="s">
        <v>744</v>
      </c>
      <c r="W14" s="108">
        <v>19131</v>
      </c>
      <c r="X14" s="68" t="s">
        <v>276</v>
      </c>
      <c r="Y14" s="110" t="s">
        <v>40</v>
      </c>
      <c r="Z14" s="108">
        <v>18</v>
      </c>
      <c r="AA14" s="109" t="s">
        <v>275</v>
      </c>
      <c r="AB14" s="107">
        <v>32242</v>
      </c>
      <c r="AC14" s="109" t="s">
        <v>116</v>
      </c>
      <c r="AG14" s="65">
        <f>I14*4.69</f>
        <v>89724.390000000014</v>
      </c>
      <c r="AH14" s="65">
        <f t="shared" si="0"/>
        <v>11908.473024089191</v>
      </c>
      <c r="AI14" s="68" t="s">
        <v>514</v>
      </c>
      <c r="AJ14" s="68" t="s">
        <v>391</v>
      </c>
    </row>
    <row r="15" spans="1:37" s="68" customFormat="1" ht="12.6" customHeight="1" x14ac:dyDescent="0.3">
      <c r="A15" s="68" t="s">
        <v>250</v>
      </c>
      <c r="B15" s="120">
        <v>1467</v>
      </c>
      <c r="C15" s="107">
        <v>334251</v>
      </c>
      <c r="D15" s="107" t="s">
        <v>315</v>
      </c>
      <c r="E15" s="107">
        <v>2246</v>
      </c>
      <c r="F15" s="108">
        <v>456</v>
      </c>
      <c r="G15" s="69" t="s">
        <v>746</v>
      </c>
      <c r="I15" s="33">
        <v>1934</v>
      </c>
      <c r="J15" s="109" t="s">
        <v>37</v>
      </c>
      <c r="K15" s="68" t="s">
        <v>358</v>
      </c>
      <c r="L15" s="68" t="s">
        <v>41</v>
      </c>
      <c r="M15" s="110" t="s">
        <v>40</v>
      </c>
      <c r="Q15" s="107">
        <v>2246</v>
      </c>
      <c r="R15" s="69" t="s">
        <v>746</v>
      </c>
      <c r="S15" s="107">
        <v>334251</v>
      </c>
      <c r="T15" s="107" t="s">
        <v>315</v>
      </c>
      <c r="U15" s="108">
        <v>456</v>
      </c>
      <c r="V15" s="69" t="s">
        <v>746</v>
      </c>
      <c r="W15" s="108">
        <v>1934</v>
      </c>
      <c r="X15" s="68" t="s">
        <v>357</v>
      </c>
      <c r="Y15" s="110" t="s">
        <v>40</v>
      </c>
      <c r="Z15" s="111">
        <v>14</v>
      </c>
      <c r="AA15" s="109" t="s">
        <v>275</v>
      </c>
      <c r="AB15" s="107">
        <v>32242</v>
      </c>
      <c r="AC15" s="109" t="s">
        <v>116</v>
      </c>
      <c r="AG15" s="65">
        <f t="shared" si="2"/>
        <v>7310.5199999999995</v>
      </c>
      <c r="AH15" s="65">
        <f t="shared" si="0"/>
        <v>970.27274537129199</v>
      </c>
      <c r="AI15" s="68" t="s">
        <v>515</v>
      </c>
      <c r="AJ15" s="68" t="s">
        <v>391</v>
      </c>
    </row>
    <row r="16" spans="1:37" s="68" customFormat="1" ht="13.8" customHeight="1" x14ac:dyDescent="0.3">
      <c r="A16" s="68" t="s">
        <v>250</v>
      </c>
      <c r="B16" s="120">
        <v>1468</v>
      </c>
      <c r="C16" s="107">
        <v>334251</v>
      </c>
      <c r="D16" s="107" t="s">
        <v>315</v>
      </c>
      <c r="E16" s="107">
        <v>2246</v>
      </c>
      <c r="F16" s="108">
        <v>457</v>
      </c>
      <c r="G16" s="69" t="s">
        <v>746</v>
      </c>
      <c r="I16" s="33">
        <v>2832</v>
      </c>
      <c r="J16" s="109" t="s">
        <v>37</v>
      </c>
      <c r="K16" s="68" t="s">
        <v>358</v>
      </c>
      <c r="L16" s="68" t="s">
        <v>41</v>
      </c>
      <c r="M16" s="110" t="s">
        <v>40</v>
      </c>
      <c r="Q16" s="107">
        <v>2246</v>
      </c>
      <c r="R16" s="69" t="s">
        <v>746</v>
      </c>
      <c r="S16" s="107">
        <v>334251</v>
      </c>
      <c r="T16" s="107" t="s">
        <v>315</v>
      </c>
      <c r="U16" s="108">
        <v>457</v>
      </c>
      <c r="V16" s="69" t="s">
        <v>746</v>
      </c>
      <c r="W16" s="108">
        <v>2832</v>
      </c>
      <c r="X16" s="68" t="s">
        <v>357</v>
      </c>
      <c r="Y16" s="110" t="s">
        <v>40</v>
      </c>
      <c r="Z16" s="111">
        <v>14</v>
      </c>
      <c r="AA16" s="109" t="s">
        <v>275</v>
      </c>
      <c r="AB16" s="107">
        <v>32242</v>
      </c>
      <c r="AC16" s="109" t="s">
        <v>116</v>
      </c>
      <c r="AG16" s="65">
        <f t="shared" si="2"/>
        <v>10704.96</v>
      </c>
      <c r="AH16" s="65">
        <f t="shared" si="0"/>
        <v>1420.7923551662352</v>
      </c>
      <c r="AI16" s="68" t="s">
        <v>516</v>
      </c>
      <c r="AJ16" s="68" t="s">
        <v>391</v>
      </c>
    </row>
    <row r="17" spans="1:36" s="68" customFormat="1" ht="13.8" customHeight="1" x14ac:dyDescent="0.3">
      <c r="A17" s="68" t="s">
        <v>250</v>
      </c>
      <c r="B17" s="120">
        <v>1469</v>
      </c>
      <c r="C17" s="107">
        <v>334251</v>
      </c>
      <c r="D17" s="107" t="s">
        <v>315</v>
      </c>
      <c r="E17" s="107">
        <v>1478</v>
      </c>
      <c r="F17" s="108" t="s">
        <v>312</v>
      </c>
      <c r="G17" s="68" t="s">
        <v>747</v>
      </c>
      <c r="I17" s="67">
        <v>13642</v>
      </c>
      <c r="J17" s="68" t="s">
        <v>317</v>
      </c>
      <c r="K17" s="68" t="s">
        <v>170</v>
      </c>
      <c r="L17" s="68" t="s">
        <v>41</v>
      </c>
      <c r="M17" s="110" t="s">
        <v>40</v>
      </c>
      <c r="N17" s="68" t="s">
        <v>748</v>
      </c>
      <c r="O17" s="68" t="s">
        <v>747</v>
      </c>
      <c r="Q17" s="107">
        <v>1478</v>
      </c>
      <c r="R17" s="68" t="s">
        <v>747</v>
      </c>
      <c r="S17" s="107">
        <v>334251</v>
      </c>
      <c r="T17" s="107" t="s">
        <v>315</v>
      </c>
      <c r="U17" s="108" t="s">
        <v>312</v>
      </c>
      <c r="V17" s="68" t="s">
        <v>747</v>
      </c>
      <c r="W17" s="108">
        <v>13642</v>
      </c>
      <c r="X17" s="68" t="s">
        <v>276</v>
      </c>
      <c r="Y17" s="110" t="s">
        <v>40</v>
      </c>
      <c r="Z17" s="108">
        <v>81</v>
      </c>
      <c r="AA17" s="109" t="s">
        <v>313</v>
      </c>
      <c r="AB17" s="107">
        <v>32242</v>
      </c>
      <c r="AC17" s="109" t="s">
        <v>38</v>
      </c>
      <c r="AG17" s="65">
        <f>I17*6.12</f>
        <v>83489.040000000008</v>
      </c>
      <c r="AH17" s="65">
        <f t="shared" si="0"/>
        <v>11080.899860641051</v>
      </c>
      <c r="AI17" s="68" t="s">
        <v>517</v>
      </c>
      <c r="AJ17" s="68" t="s">
        <v>391</v>
      </c>
    </row>
    <row r="18" spans="1:36" s="68" customFormat="1" ht="13.8" customHeight="1" x14ac:dyDescent="0.3">
      <c r="A18" s="68" t="s">
        <v>250</v>
      </c>
      <c r="B18" s="120">
        <v>1470</v>
      </c>
      <c r="C18" s="107">
        <v>334251</v>
      </c>
      <c r="D18" s="107" t="s">
        <v>315</v>
      </c>
      <c r="E18" s="107">
        <v>2246</v>
      </c>
      <c r="F18" s="108">
        <v>460</v>
      </c>
      <c r="G18" s="69" t="s">
        <v>746</v>
      </c>
      <c r="I18" s="33">
        <v>4964</v>
      </c>
      <c r="J18" s="109" t="s">
        <v>37</v>
      </c>
      <c r="K18" s="68" t="s">
        <v>358</v>
      </c>
      <c r="L18" s="68" t="s">
        <v>41</v>
      </c>
      <c r="M18" s="110" t="s">
        <v>40</v>
      </c>
      <c r="Q18" s="107">
        <v>2246</v>
      </c>
      <c r="R18" s="69" t="s">
        <v>746</v>
      </c>
      <c r="S18" s="107">
        <v>334251</v>
      </c>
      <c r="T18" s="107" t="s">
        <v>315</v>
      </c>
      <c r="U18" s="108">
        <v>460</v>
      </c>
      <c r="V18" s="69" t="s">
        <v>746</v>
      </c>
      <c r="W18" s="108">
        <v>4964</v>
      </c>
      <c r="X18" s="68" t="s">
        <v>357</v>
      </c>
      <c r="Y18" s="110" t="s">
        <v>40</v>
      </c>
      <c r="Z18" s="111">
        <v>20</v>
      </c>
      <c r="AA18" s="109" t="s">
        <v>275</v>
      </c>
      <c r="AB18" s="107">
        <v>32242</v>
      </c>
      <c r="AC18" s="109" t="s">
        <v>116</v>
      </c>
      <c r="AG18" s="65">
        <f t="shared" si="2"/>
        <v>18763.919999999998</v>
      </c>
      <c r="AH18" s="65">
        <f t="shared" si="0"/>
        <v>2490.4001592673699</v>
      </c>
      <c r="AI18" s="68" t="s">
        <v>518</v>
      </c>
      <c r="AJ18" s="68" t="s">
        <v>391</v>
      </c>
    </row>
    <row r="19" spans="1:36" s="68" customFormat="1" ht="13.8" customHeight="1" x14ac:dyDescent="0.3">
      <c r="A19" s="68" t="s">
        <v>250</v>
      </c>
      <c r="B19" s="120">
        <v>1471</v>
      </c>
      <c r="C19" s="107">
        <v>334251</v>
      </c>
      <c r="D19" s="107" t="s">
        <v>315</v>
      </c>
      <c r="E19" s="107">
        <v>2246</v>
      </c>
      <c r="F19" s="108">
        <v>461</v>
      </c>
      <c r="G19" s="69" t="s">
        <v>746</v>
      </c>
      <c r="I19" s="33">
        <v>2378</v>
      </c>
      <c r="J19" s="109" t="s">
        <v>37</v>
      </c>
      <c r="K19" s="68" t="s">
        <v>358</v>
      </c>
      <c r="L19" s="68" t="s">
        <v>41</v>
      </c>
      <c r="M19" s="110" t="s">
        <v>40</v>
      </c>
      <c r="Q19" s="107">
        <v>2246</v>
      </c>
      <c r="R19" s="69" t="s">
        <v>746</v>
      </c>
      <c r="S19" s="107">
        <v>334251</v>
      </c>
      <c r="T19" s="107" t="s">
        <v>315</v>
      </c>
      <c r="U19" s="108">
        <v>461</v>
      </c>
      <c r="V19" s="69" t="s">
        <v>746</v>
      </c>
      <c r="W19" s="108">
        <v>2378</v>
      </c>
      <c r="X19" s="68" t="s">
        <v>357</v>
      </c>
      <c r="Y19" s="110" t="s">
        <v>40</v>
      </c>
      <c r="Z19" s="111">
        <v>18</v>
      </c>
      <c r="AA19" s="109" t="s">
        <v>275</v>
      </c>
      <c r="AB19" s="107">
        <v>32242</v>
      </c>
      <c r="AC19" s="109" t="s">
        <v>116</v>
      </c>
      <c r="AG19" s="65">
        <f t="shared" si="2"/>
        <v>8988.84</v>
      </c>
      <c r="AH19" s="65">
        <f t="shared" si="0"/>
        <v>1193.0240891897272</v>
      </c>
      <c r="AI19" s="68" t="s">
        <v>519</v>
      </c>
      <c r="AJ19" s="68" t="s">
        <v>391</v>
      </c>
    </row>
    <row r="20" spans="1:36" s="68" customFormat="1" ht="12" customHeight="1" x14ac:dyDescent="0.3">
      <c r="A20" s="68" t="s">
        <v>250</v>
      </c>
      <c r="B20" s="120">
        <v>1472</v>
      </c>
      <c r="C20" s="107">
        <v>334251</v>
      </c>
      <c r="D20" s="107" t="s">
        <v>315</v>
      </c>
      <c r="E20" s="107">
        <v>2246</v>
      </c>
      <c r="F20" s="108">
        <v>463</v>
      </c>
      <c r="G20" s="69" t="s">
        <v>746</v>
      </c>
      <c r="I20" s="33">
        <v>2392</v>
      </c>
      <c r="J20" s="109" t="s">
        <v>37</v>
      </c>
      <c r="K20" s="68" t="s">
        <v>358</v>
      </c>
      <c r="L20" s="68" t="s">
        <v>41</v>
      </c>
      <c r="M20" s="110" t="s">
        <v>40</v>
      </c>
      <c r="Q20" s="107">
        <v>2246</v>
      </c>
      <c r="R20" s="69" t="s">
        <v>746</v>
      </c>
      <c r="S20" s="107">
        <v>334251</v>
      </c>
      <c r="T20" s="107" t="s">
        <v>315</v>
      </c>
      <c r="U20" s="108">
        <v>463</v>
      </c>
      <c r="V20" s="69" t="s">
        <v>746</v>
      </c>
      <c r="W20" s="108">
        <v>2392</v>
      </c>
      <c r="X20" s="68" t="s">
        <v>357</v>
      </c>
      <c r="Y20" s="110" t="s">
        <v>40</v>
      </c>
      <c r="Z20" s="111">
        <v>20</v>
      </c>
      <c r="AA20" s="109" t="s">
        <v>275</v>
      </c>
      <c r="AB20" s="107">
        <v>32242</v>
      </c>
      <c r="AC20" s="109" t="s">
        <v>116</v>
      </c>
      <c r="AG20" s="65">
        <f t="shared" si="2"/>
        <v>9041.76</v>
      </c>
      <c r="AH20" s="65">
        <f t="shared" si="0"/>
        <v>1200.0477802110292</v>
      </c>
      <c r="AI20" s="68" t="s">
        <v>520</v>
      </c>
      <c r="AJ20" s="68" t="s">
        <v>391</v>
      </c>
    </row>
    <row r="21" spans="1:36" s="68" customFormat="1" ht="13.8" customHeight="1" x14ac:dyDescent="0.3">
      <c r="A21" s="68" t="s">
        <v>250</v>
      </c>
      <c r="B21" s="120">
        <v>1473</v>
      </c>
      <c r="C21" s="107">
        <v>334251</v>
      </c>
      <c r="D21" s="107" t="s">
        <v>315</v>
      </c>
      <c r="E21" s="107">
        <v>2189</v>
      </c>
      <c r="F21" s="108">
        <v>464</v>
      </c>
      <c r="G21" s="68" t="s">
        <v>749</v>
      </c>
      <c r="I21" s="67">
        <v>20731</v>
      </c>
      <c r="J21" s="68" t="s">
        <v>37</v>
      </c>
      <c r="K21" s="68" t="s">
        <v>170</v>
      </c>
      <c r="L21" s="68" t="s">
        <v>41</v>
      </c>
      <c r="M21" s="110" t="s">
        <v>40</v>
      </c>
      <c r="N21" s="68" t="s">
        <v>750</v>
      </c>
      <c r="O21" s="68" t="s">
        <v>749</v>
      </c>
      <c r="Q21" s="107">
        <v>2189</v>
      </c>
      <c r="R21" s="68" t="s">
        <v>749</v>
      </c>
      <c r="S21" s="107">
        <v>334251</v>
      </c>
      <c r="T21" s="107" t="s">
        <v>315</v>
      </c>
      <c r="U21" s="108">
        <v>464</v>
      </c>
      <c r="V21" s="68" t="s">
        <v>749</v>
      </c>
      <c r="W21" s="108">
        <v>20731</v>
      </c>
      <c r="X21" s="68" t="s">
        <v>276</v>
      </c>
      <c r="Y21" s="110" t="s">
        <v>40</v>
      </c>
      <c r="Z21" s="108">
        <v>18</v>
      </c>
      <c r="AA21" s="109" t="s">
        <v>275</v>
      </c>
      <c r="AB21" s="107">
        <v>32242</v>
      </c>
      <c r="AC21" s="109" t="s">
        <v>116</v>
      </c>
      <c r="AG21" s="65">
        <f>I21*4.69</f>
        <v>97228.390000000014</v>
      </c>
      <c r="AH21" s="65">
        <f t="shared" si="0"/>
        <v>12904.424978432544</v>
      </c>
      <c r="AI21" s="68" t="s">
        <v>521</v>
      </c>
      <c r="AJ21" s="68" t="s">
        <v>391</v>
      </c>
    </row>
    <row r="22" spans="1:36" s="68" customFormat="1" ht="12.6" customHeight="1" x14ac:dyDescent="0.3">
      <c r="A22" s="68" t="s">
        <v>250</v>
      </c>
      <c r="B22" s="120">
        <v>1474</v>
      </c>
      <c r="C22" s="107">
        <v>334251</v>
      </c>
      <c r="D22" s="107" t="s">
        <v>315</v>
      </c>
      <c r="E22" s="107">
        <v>2246</v>
      </c>
      <c r="F22" s="108">
        <v>465</v>
      </c>
      <c r="G22" s="69" t="s">
        <v>746</v>
      </c>
      <c r="I22" s="33">
        <v>1957</v>
      </c>
      <c r="J22" s="109" t="s">
        <v>37</v>
      </c>
      <c r="K22" s="68" t="s">
        <v>358</v>
      </c>
      <c r="L22" s="68" t="s">
        <v>41</v>
      </c>
      <c r="M22" s="110" t="s">
        <v>40</v>
      </c>
      <c r="Q22" s="107">
        <v>2246</v>
      </c>
      <c r="R22" s="69" t="s">
        <v>746</v>
      </c>
      <c r="S22" s="107">
        <v>334251</v>
      </c>
      <c r="T22" s="107" t="s">
        <v>315</v>
      </c>
      <c r="U22" s="108">
        <v>465</v>
      </c>
      <c r="V22" s="69" t="s">
        <v>746</v>
      </c>
      <c r="W22" s="108">
        <v>1957</v>
      </c>
      <c r="X22" s="68" t="s">
        <v>357</v>
      </c>
      <c r="Y22" s="110" t="s">
        <v>40</v>
      </c>
      <c r="Z22" s="111">
        <v>20</v>
      </c>
      <c r="AA22" s="109" t="s">
        <v>275</v>
      </c>
      <c r="AB22" s="107">
        <v>32242</v>
      </c>
      <c r="AC22" s="109" t="s">
        <v>116</v>
      </c>
      <c r="AG22" s="65">
        <f t="shared" si="2"/>
        <v>7397.46</v>
      </c>
      <c r="AH22" s="65">
        <f t="shared" si="0"/>
        <v>981.81166633485964</v>
      </c>
      <c r="AI22" s="68" t="s">
        <v>522</v>
      </c>
      <c r="AJ22" s="68" t="s">
        <v>391</v>
      </c>
    </row>
    <row r="23" spans="1:36" s="68" customFormat="1" ht="14.4" customHeight="1" x14ac:dyDescent="0.3">
      <c r="A23" s="68" t="s">
        <v>250</v>
      </c>
      <c r="B23" s="119" t="s">
        <v>771</v>
      </c>
      <c r="C23" s="107">
        <v>334251</v>
      </c>
      <c r="D23" s="107" t="s">
        <v>315</v>
      </c>
      <c r="E23" s="107">
        <v>1754</v>
      </c>
      <c r="F23" s="108">
        <v>497</v>
      </c>
      <c r="G23" s="69" t="s">
        <v>751</v>
      </c>
      <c r="I23" s="33">
        <v>12604</v>
      </c>
      <c r="J23" s="109" t="s">
        <v>374</v>
      </c>
      <c r="K23" s="68" t="s">
        <v>208</v>
      </c>
      <c r="L23" s="68" t="s">
        <v>41</v>
      </c>
      <c r="M23" s="110" t="s">
        <v>40</v>
      </c>
      <c r="N23" s="68" t="s">
        <v>752</v>
      </c>
      <c r="O23" s="69" t="s">
        <v>751</v>
      </c>
      <c r="Q23" s="107">
        <v>1754</v>
      </c>
      <c r="R23" s="69" t="s">
        <v>751</v>
      </c>
      <c r="S23" s="107">
        <v>334251</v>
      </c>
      <c r="T23" s="107" t="s">
        <v>315</v>
      </c>
      <c r="U23" s="108">
        <v>497</v>
      </c>
      <c r="V23" s="69" t="s">
        <v>751</v>
      </c>
      <c r="W23" s="108">
        <v>12604</v>
      </c>
      <c r="X23" s="68" t="s">
        <v>372</v>
      </c>
      <c r="Y23" s="110" t="s">
        <v>40</v>
      </c>
      <c r="Z23" s="111">
        <v>6</v>
      </c>
      <c r="AA23" s="109" t="s">
        <v>373</v>
      </c>
      <c r="AB23" s="107">
        <v>32242</v>
      </c>
      <c r="AC23" s="109" t="s">
        <v>51</v>
      </c>
      <c r="AG23" s="65">
        <f>12529*6.12+72*3000</f>
        <v>292677.48</v>
      </c>
      <c r="AH23" s="65">
        <f t="shared" si="0"/>
        <v>38844.977105315542</v>
      </c>
      <c r="AI23" s="68" t="s">
        <v>523</v>
      </c>
      <c r="AJ23" s="68" t="s">
        <v>391</v>
      </c>
    </row>
    <row r="24" spans="1:36" s="68" customFormat="1" ht="14.4" customHeight="1" x14ac:dyDescent="0.3">
      <c r="A24" s="68" t="s">
        <v>250</v>
      </c>
      <c r="B24" s="120">
        <v>1476</v>
      </c>
      <c r="C24" s="107">
        <v>334252</v>
      </c>
      <c r="D24" s="107" t="s">
        <v>315</v>
      </c>
      <c r="E24" s="107">
        <v>2246</v>
      </c>
      <c r="F24" s="108">
        <v>518</v>
      </c>
      <c r="G24" s="69" t="s">
        <v>746</v>
      </c>
      <c r="I24" s="33">
        <v>36</v>
      </c>
      <c r="J24" s="109" t="s">
        <v>394</v>
      </c>
      <c r="K24" s="68" t="s">
        <v>358</v>
      </c>
      <c r="L24" s="68" t="s">
        <v>41</v>
      </c>
      <c r="M24" s="110" t="s">
        <v>40</v>
      </c>
      <c r="Q24" s="107">
        <v>2246</v>
      </c>
      <c r="R24" s="69" t="s">
        <v>746</v>
      </c>
      <c r="S24" s="107">
        <v>334251</v>
      </c>
      <c r="T24" s="107" t="s">
        <v>315</v>
      </c>
      <c r="U24" s="108">
        <v>518</v>
      </c>
      <c r="V24" s="69" t="s">
        <v>746</v>
      </c>
      <c r="W24" s="108">
        <v>36</v>
      </c>
      <c r="X24" s="68" t="s">
        <v>357</v>
      </c>
      <c r="Y24" s="110" t="s">
        <v>40</v>
      </c>
      <c r="Z24" s="111">
        <v>1</v>
      </c>
      <c r="AA24" s="109" t="s">
        <v>157</v>
      </c>
      <c r="AB24" s="107">
        <v>32242</v>
      </c>
      <c r="AC24" s="109" t="s">
        <v>116</v>
      </c>
      <c r="AG24" s="112">
        <f t="shared" si="2"/>
        <v>136.07999999999998</v>
      </c>
      <c r="AH24" s="65">
        <f t="shared" si="0"/>
        <v>18.060919769062309</v>
      </c>
      <c r="AI24" s="68" t="s">
        <v>524</v>
      </c>
      <c r="AJ24" s="68" t="s">
        <v>391</v>
      </c>
    </row>
    <row r="25" spans="1:36" s="68" customFormat="1" ht="15" customHeight="1" x14ac:dyDescent="0.3">
      <c r="A25" s="68" t="s">
        <v>250</v>
      </c>
      <c r="B25" s="120">
        <v>1477</v>
      </c>
      <c r="C25" s="107">
        <v>334251</v>
      </c>
      <c r="D25" s="107" t="s">
        <v>315</v>
      </c>
      <c r="E25" s="107">
        <v>2246</v>
      </c>
      <c r="F25" s="106">
        <v>546</v>
      </c>
      <c r="G25" s="69" t="s">
        <v>746</v>
      </c>
      <c r="I25" s="33">
        <v>757</v>
      </c>
      <c r="J25" s="109" t="s">
        <v>334</v>
      </c>
      <c r="K25" s="68" t="s">
        <v>358</v>
      </c>
      <c r="L25" s="68" t="s">
        <v>41</v>
      </c>
      <c r="M25" s="110" t="s">
        <v>40</v>
      </c>
      <c r="Q25" s="107">
        <v>2246</v>
      </c>
      <c r="R25" s="69" t="s">
        <v>746</v>
      </c>
      <c r="S25" s="107">
        <v>334251</v>
      </c>
      <c r="T25" s="107" t="s">
        <v>315</v>
      </c>
      <c r="U25" s="108">
        <v>546</v>
      </c>
      <c r="V25" s="69" t="s">
        <v>746</v>
      </c>
      <c r="W25" s="108">
        <v>757</v>
      </c>
      <c r="X25" s="68" t="s">
        <v>357</v>
      </c>
      <c r="Y25" s="110" t="s">
        <v>40</v>
      </c>
      <c r="Z25" s="111">
        <v>1</v>
      </c>
      <c r="AA25" s="109" t="s">
        <v>318</v>
      </c>
      <c r="AB25" s="107">
        <v>32242</v>
      </c>
      <c r="AC25" s="109" t="s">
        <v>116</v>
      </c>
      <c r="AG25" s="112">
        <f t="shared" si="2"/>
        <v>2861.46</v>
      </c>
      <c r="AH25" s="65">
        <f t="shared" si="0"/>
        <v>379.78100736611583</v>
      </c>
      <c r="AI25" s="68" t="s">
        <v>525</v>
      </c>
      <c r="AJ25" s="68" t="s">
        <v>391</v>
      </c>
    </row>
    <row r="26" spans="1:36" s="68" customFormat="1" ht="15" customHeight="1" x14ac:dyDescent="0.3">
      <c r="A26" s="68" t="s">
        <v>250</v>
      </c>
      <c r="B26" s="120">
        <v>1478</v>
      </c>
      <c r="C26" s="107">
        <v>334251</v>
      </c>
      <c r="D26" s="107" t="s">
        <v>315</v>
      </c>
      <c r="E26" s="107">
        <v>2246</v>
      </c>
      <c r="F26" s="108">
        <v>571</v>
      </c>
      <c r="G26" s="69" t="s">
        <v>746</v>
      </c>
      <c r="I26" s="33">
        <v>1019</v>
      </c>
      <c r="J26" s="109" t="s">
        <v>334</v>
      </c>
      <c r="K26" s="68" t="s">
        <v>358</v>
      </c>
      <c r="L26" s="68" t="s">
        <v>41</v>
      </c>
      <c r="M26" s="110" t="s">
        <v>40</v>
      </c>
      <c r="Q26" s="107">
        <v>2246</v>
      </c>
      <c r="R26" s="69" t="s">
        <v>746</v>
      </c>
      <c r="S26" s="107">
        <v>334251</v>
      </c>
      <c r="T26" s="107" t="s">
        <v>315</v>
      </c>
      <c r="U26" s="108">
        <v>571</v>
      </c>
      <c r="V26" s="69" t="s">
        <v>746</v>
      </c>
      <c r="W26" s="108">
        <v>1019</v>
      </c>
      <c r="X26" s="68" t="s">
        <v>357</v>
      </c>
      <c r="Y26" s="110" t="s">
        <v>40</v>
      </c>
      <c r="Z26" s="111">
        <v>1</v>
      </c>
      <c r="AA26" s="109" t="s">
        <v>318</v>
      </c>
      <c r="AB26" s="107">
        <v>32242</v>
      </c>
      <c r="AC26" s="109" t="s">
        <v>116</v>
      </c>
      <c r="AG26" s="112">
        <f t="shared" si="2"/>
        <v>3851.8199999999997</v>
      </c>
      <c r="AH26" s="65">
        <f t="shared" si="0"/>
        <v>511.22436790762487</v>
      </c>
      <c r="AI26" s="68" t="s">
        <v>526</v>
      </c>
      <c r="AJ26" s="68" t="s">
        <v>391</v>
      </c>
    </row>
    <row r="27" spans="1:36" s="68" customFormat="1" ht="12.6" customHeight="1" x14ac:dyDescent="0.3">
      <c r="A27" s="68" t="s">
        <v>250</v>
      </c>
      <c r="B27" s="120">
        <v>1479</v>
      </c>
      <c r="C27" s="107">
        <v>334251</v>
      </c>
      <c r="D27" s="107" t="s">
        <v>315</v>
      </c>
      <c r="E27" s="107">
        <v>2246</v>
      </c>
      <c r="F27" s="108">
        <v>573</v>
      </c>
      <c r="G27" s="69" t="s">
        <v>746</v>
      </c>
      <c r="I27" s="33">
        <v>1027</v>
      </c>
      <c r="J27" s="109" t="s">
        <v>334</v>
      </c>
      <c r="K27" s="68" t="s">
        <v>358</v>
      </c>
      <c r="L27" s="68" t="s">
        <v>41</v>
      </c>
      <c r="M27" s="110" t="s">
        <v>40</v>
      </c>
      <c r="Q27" s="107">
        <v>2246</v>
      </c>
      <c r="R27" s="69" t="s">
        <v>746</v>
      </c>
      <c r="S27" s="107">
        <v>334251</v>
      </c>
      <c r="T27" s="107" t="s">
        <v>315</v>
      </c>
      <c r="U27" s="108">
        <v>573</v>
      </c>
      <c r="V27" s="69" t="s">
        <v>746</v>
      </c>
      <c r="W27" s="108">
        <v>1027</v>
      </c>
      <c r="X27" s="68" t="s">
        <v>357</v>
      </c>
      <c r="Y27" s="110" t="s">
        <v>40</v>
      </c>
      <c r="Z27" s="111">
        <v>1</v>
      </c>
      <c r="AA27" s="109" t="s">
        <v>318</v>
      </c>
      <c r="AB27" s="107">
        <v>32242</v>
      </c>
      <c r="AC27" s="109" t="s">
        <v>116</v>
      </c>
      <c r="AG27" s="112">
        <f t="shared" si="2"/>
        <v>3882.06</v>
      </c>
      <c r="AH27" s="65">
        <f t="shared" si="0"/>
        <v>515.23790563408318</v>
      </c>
      <c r="AI27" s="68" t="s">
        <v>527</v>
      </c>
      <c r="AJ27" s="68" t="s">
        <v>391</v>
      </c>
    </row>
    <row r="28" spans="1:36" s="68" customFormat="1" ht="15" customHeight="1" x14ac:dyDescent="0.3">
      <c r="A28" s="68" t="s">
        <v>250</v>
      </c>
      <c r="B28" s="120">
        <v>1480</v>
      </c>
      <c r="C28" s="107">
        <v>334251</v>
      </c>
      <c r="D28" s="107" t="s">
        <v>315</v>
      </c>
      <c r="E28" s="107">
        <v>2246</v>
      </c>
      <c r="F28" s="108">
        <v>606</v>
      </c>
      <c r="G28" s="69" t="s">
        <v>746</v>
      </c>
      <c r="I28" s="33">
        <v>919</v>
      </c>
      <c r="J28" s="109" t="s">
        <v>334</v>
      </c>
      <c r="K28" s="68" t="s">
        <v>358</v>
      </c>
      <c r="L28" s="68" t="s">
        <v>41</v>
      </c>
      <c r="M28" s="110" t="s">
        <v>40</v>
      </c>
      <c r="Q28" s="107">
        <v>2246</v>
      </c>
      <c r="R28" s="69" t="s">
        <v>746</v>
      </c>
      <c r="S28" s="107">
        <v>334251</v>
      </c>
      <c r="T28" s="107" t="s">
        <v>315</v>
      </c>
      <c r="U28" s="108">
        <v>606</v>
      </c>
      <c r="V28" s="69" t="s">
        <v>746</v>
      </c>
      <c r="W28" s="108">
        <v>919</v>
      </c>
      <c r="X28" s="68" t="s">
        <v>357</v>
      </c>
      <c r="Y28" s="110" t="s">
        <v>40</v>
      </c>
      <c r="Z28" s="111">
        <v>2</v>
      </c>
      <c r="AA28" s="109" t="s">
        <v>318</v>
      </c>
      <c r="AB28" s="107">
        <v>32242</v>
      </c>
      <c r="AC28" s="109" t="s">
        <v>116</v>
      </c>
      <c r="AG28" s="112">
        <f t="shared" si="2"/>
        <v>3473.8199999999997</v>
      </c>
      <c r="AH28" s="65">
        <f t="shared" si="0"/>
        <v>461.05514632689619</v>
      </c>
      <c r="AI28" s="68" t="s">
        <v>528</v>
      </c>
      <c r="AJ28" s="68" t="s">
        <v>391</v>
      </c>
    </row>
    <row r="29" spans="1:36" s="68" customFormat="1" ht="16.2" customHeight="1" x14ac:dyDescent="0.3">
      <c r="A29" s="68" t="s">
        <v>250</v>
      </c>
      <c r="B29" s="121">
        <v>356</v>
      </c>
      <c r="C29" s="107">
        <v>334251</v>
      </c>
      <c r="D29" s="107" t="s">
        <v>315</v>
      </c>
      <c r="E29" s="105">
        <v>2149</v>
      </c>
      <c r="F29" s="108">
        <v>655</v>
      </c>
      <c r="G29" s="69" t="s">
        <v>733</v>
      </c>
      <c r="I29" s="33">
        <v>18778</v>
      </c>
      <c r="J29" s="109" t="s">
        <v>368</v>
      </c>
      <c r="K29" s="68" t="s">
        <v>208</v>
      </c>
      <c r="L29" s="68" t="s">
        <v>41</v>
      </c>
      <c r="M29" s="110" t="s">
        <v>40</v>
      </c>
      <c r="Q29" s="105">
        <v>2149</v>
      </c>
      <c r="R29" s="69" t="s">
        <v>733</v>
      </c>
      <c r="S29" s="107">
        <v>334251</v>
      </c>
      <c r="T29" s="107" t="s">
        <v>315</v>
      </c>
      <c r="U29" s="108">
        <v>655</v>
      </c>
      <c r="V29" s="69" t="s">
        <v>733</v>
      </c>
      <c r="W29" s="108">
        <v>18778</v>
      </c>
      <c r="X29" s="68" t="s">
        <v>365</v>
      </c>
      <c r="Y29" s="110" t="s">
        <v>40</v>
      </c>
      <c r="Z29" s="108">
        <v>5</v>
      </c>
      <c r="AA29" s="109" t="s">
        <v>156</v>
      </c>
      <c r="AB29" s="107">
        <v>32242</v>
      </c>
      <c r="AC29" s="109" t="s">
        <v>186</v>
      </c>
      <c r="AD29" s="113" t="s">
        <v>393</v>
      </c>
      <c r="AE29" s="113" t="s">
        <v>392</v>
      </c>
      <c r="AF29" s="114">
        <v>1</v>
      </c>
      <c r="AG29" s="112">
        <v>138827.79</v>
      </c>
      <c r="AH29" s="65">
        <f t="shared" si="0"/>
        <v>18425.614174795937</v>
      </c>
      <c r="AI29" s="68" t="s">
        <v>529</v>
      </c>
      <c r="AJ29" s="68" t="s">
        <v>391</v>
      </c>
    </row>
    <row r="30" spans="1:36" s="68" customFormat="1" ht="13.8" customHeight="1" x14ac:dyDescent="0.3">
      <c r="A30" s="68" t="s">
        <v>46</v>
      </c>
      <c r="B30" s="120">
        <v>1481</v>
      </c>
      <c r="C30" s="107">
        <v>334252</v>
      </c>
      <c r="D30" s="107" t="s">
        <v>315</v>
      </c>
      <c r="E30" s="107">
        <v>1963</v>
      </c>
      <c r="F30" s="108" t="s">
        <v>381</v>
      </c>
      <c r="G30" s="69" t="s">
        <v>753</v>
      </c>
      <c r="I30" s="33">
        <v>3539</v>
      </c>
      <c r="J30" s="109" t="s">
        <v>382</v>
      </c>
      <c r="K30" s="68" t="s">
        <v>383</v>
      </c>
      <c r="L30" s="68" t="s">
        <v>41</v>
      </c>
      <c r="M30" s="110" t="s">
        <v>40</v>
      </c>
      <c r="Q30" s="107">
        <v>1963</v>
      </c>
      <c r="R30" s="69" t="s">
        <v>753</v>
      </c>
      <c r="S30" s="107">
        <v>334252</v>
      </c>
      <c r="T30" s="107" t="s">
        <v>315</v>
      </c>
      <c r="U30" s="108" t="s">
        <v>381</v>
      </c>
      <c r="V30" s="69" t="s">
        <v>753</v>
      </c>
      <c r="W30" s="108">
        <v>3539</v>
      </c>
      <c r="X30" s="68" t="s">
        <v>365</v>
      </c>
      <c r="Y30" s="110" t="s">
        <v>40</v>
      </c>
      <c r="Z30" s="108">
        <v>4</v>
      </c>
      <c r="AA30" s="109" t="s">
        <v>384</v>
      </c>
      <c r="AB30" s="107">
        <v>32242</v>
      </c>
      <c r="AC30" s="109" t="s">
        <v>43</v>
      </c>
      <c r="AD30" s="115"/>
      <c r="AG30" s="112">
        <f t="shared" si="2"/>
        <v>13377.42</v>
      </c>
      <c r="AH30" s="65">
        <f t="shared" si="0"/>
        <v>1775.4887517419868</v>
      </c>
      <c r="AI30" s="68" t="s">
        <v>530</v>
      </c>
      <c r="AJ30" s="68" t="s">
        <v>391</v>
      </c>
    </row>
    <row r="31" spans="1:36" s="68" customFormat="1" ht="15" customHeight="1" x14ac:dyDescent="0.3">
      <c r="A31" s="68" t="s">
        <v>250</v>
      </c>
      <c r="B31" s="120">
        <v>1482</v>
      </c>
      <c r="C31" s="107">
        <v>334251</v>
      </c>
      <c r="D31" s="107" t="s">
        <v>315</v>
      </c>
      <c r="E31" s="107">
        <v>2246</v>
      </c>
      <c r="F31" s="108">
        <v>757</v>
      </c>
      <c r="G31" s="69" t="s">
        <v>746</v>
      </c>
      <c r="I31" s="33">
        <v>38</v>
      </c>
      <c r="J31" s="109" t="s">
        <v>335</v>
      </c>
      <c r="K31" s="68" t="s">
        <v>358</v>
      </c>
      <c r="L31" s="68" t="s">
        <v>41</v>
      </c>
      <c r="M31" s="110" t="s">
        <v>40</v>
      </c>
      <c r="Q31" s="107">
        <v>2246</v>
      </c>
      <c r="R31" s="69" t="s">
        <v>746</v>
      </c>
      <c r="S31" s="107">
        <v>334251</v>
      </c>
      <c r="T31" s="107" t="s">
        <v>315</v>
      </c>
      <c r="U31" s="108">
        <v>757</v>
      </c>
      <c r="V31" s="69" t="s">
        <v>746</v>
      </c>
      <c r="W31" s="108">
        <v>38</v>
      </c>
      <c r="X31" s="68" t="s">
        <v>357</v>
      </c>
      <c r="Y31" s="110" t="s">
        <v>40</v>
      </c>
      <c r="Z31" s="111">
        <v>4</v>
      </c>
      <c r="AA31" s="109" t="s">
        <v>156</v>
      </c>
      <c r="AB31" s="107">
        <v>32242</v>
      </c>
      <c r="AC31" s="109" t="s">
        <v>116</v>
      </c>
      <c r="AD31" s="115"/>
      <c r="AG31" s="112">
        <f t="shared" si="2"/>
        <v>143.63999999999999</v>
      </c>
      <c r="AH31" s="65">
        <f t="shared" si="0"/>
        <v>19.064304200676883</v>
      </c>
      <c r="AI31" s="68" t="s">
        <v>531</v>
      </c>
      <c r="AJ31" s="68" t="s">
        <v>391</v>
      </c>
    </row>
    <row r="32" spans="1:36" s="68" customFormat="1" ht="16.8" customHeight="1" x14ac:dyDescent="0.3">
      <c r="A32" s="68" t="s">
        <v>250</v>
      </c>
      <c r="B32" s="120">
        <v>1483</v>
      </c>
      <c r="C32" s="107">
        <v>334251</v>
      </c>
      <c r="D32" s="107" t="s">
        <v>315</v>
      </c>
      <c r="E32" s="107">
        <v>2246</v>
      </c>
      <c r="F32" s="108">
        <v>766</v>
      </c>
      <c r="G32" s="69" t="s">
        <v>746</v>
      </c>
      <c r="I32" s="33">
        <v>414</v>
      </c>
      <c r="J32" s="109" t="s">
        <v>335</v>
      </c>
      <c r="K32" s="68" t="s">
        <v>358</v>
      </c>
      <c r="L32" s="68" t="s">
        <v>41</v>
      </c>
      <c r="M32" s="110" t="s">
        <v>40</v>
      </c>
      <c r="Q32" s="107">
        <v>2246</v>
      </c>
      <c r="R32" s="69" t="s">
        <v>746</v>
      </c>
      <c r="S32" s="107">
        <v>334251</v>
      </c>
      <c r="T32" s="107" t="s">
        <v>315</v>
      </c>
      <c r="U32" s="108">
        <v>766</v>
      </c>
      <c r="V32" s="69" t="s">
        <v>746</v>
      </c>
      <c r="W32" s="108">
        <v>414</v>
      </c>
      <c r="X32" s="68" t="s">
        <v>357</v>
      </c>
      <c r="Y32" s="110" t="s">
        <v>40</v>
      </c>
      <c r="Z32" s="111">
        <v>4</v>
      </c>
      <c r="AA32" s="109" t="s">
        <v>156</v>
      </c>
      <c r="AB32" s="107">
        <v>32242</v>
      </c>
      <c r="AC32" s="109" t="s">
        <v>116</v>
      </c>
      <c r="AD32" s="115"/>
      <c r="AG32" s="112">
        <f t="shared" si="2"/>
        <v>1564.9199999999998</v>
      </c>
      <c r="AH32" s="65">
        <f t="shared" si="0"/>
        <v>207.70057734421658</v>
      </c>
      <c r="AI32" s="68" t="s">
        <v>532</v>
      </c>
      <c r="AJ32" s="68" t="s">
        <v>391</v>
      </c>
    </row>
    <row r="33" spans="1:36" s="68" customFormat="1" ht="15.6" customHeight="1" x14ac:dyDescent="0.3">
      <c r="A33" s="68" t="s">
        <v>250</v>
      </c>
      <c r="B33" s="120">
        <v>1484</v>
      </c>
      <c r="C33" s="107">
        <v>334251</v>
      </c>
      <c r="D33" s="107" t="s">
        <v>315</v>
      </c>
      <c r="E33" s="107">
        <v>2246</v>
      </c>
      <c r="F33" s="108">
        <v>793</v>
      </c>
      <c r="G33" s="69" t="s">
        <v>746</v>
      </c>
      <c r="I33" s="33">
        <v>249</v>
      </c>
      <c r="J33" s="109" t="s">
        <v>335</v>
      </c>
      <c r="K33" s="68" t="s">
        <v>358</v>
      </c>
      <c r="L33" s="68" t="s">
        <v>41</v>
      </c>
      <c r="M33" s="110" t="s">
        <v>40</v>
      </c>
      <c r="Q33" s="107">
        <v>2246</v>
      </c>
      <c r="R33" s="69" t="s">
        <v>746</v>
      </c>
      <c r="S33" s="107">
        <v>334251</v>
      </c>
      <c r="T33" s="107" t="s">
        <v>315</v>
      </c>
      <c r="U33" s="108">
        <v>793</v>
      </c>
      <c r="V33" s="69" t="s">
        <v>746</v>
      </c>
      <c r="W33" s="108">
        <v>249</v>
      </c>
      <c r="X33" s="68" t="s">
        <v>357</v>
      </c>
      <c r="Y33" s="110" t="s">
        <v>40</v>
      </c>
      <c r="Z33" s="111">
        <v>4</v>
      </c>
      <c r="AA33" s="109" t="s">
        <v>156</v>
      </c>
      <c r="AB33" s="107">
        <v>32242</v>
      </c>
      <c r="AC33" s="109" t="s">
        <v>116</v>
      </c>
      <c r="AG33" s="112">
        <f t="shared" si="2"/>
        <v>941.21999999999991</v>
      </c>
      <c r="AH33" s="65">
        <f t="shared" si="0"/>
        <v>124.92136173601432</v>
      </c>
      <c r="AI33" s="68" t="s">
        <v>533</v>
      </c>
      <c r="AJ33" s="68" t="s">
        <v>391</v>
      </c>
    </row>
    <row r="34" spans="1:36" s="68" customFormat="1" ht="13.8" customHeight="1" x14ac:dyDescent="0.3">
      <c r="A34" s="68" t="s">
        <v>250</v>
      </c>
      <c r="B34" s="120">
        <v>1485</v>
      </c>
      <c r="C34" s="107">
        <v>334251</v>
      </c>
      <c r="D34" s="107" t="s">
        <v>315</v>
      </c>
      <c r="E34" s="107">
        <v>2246</v>
      </c>
      <c r="F34" s="108">
        <v>861</v>
      </c>
      <c r="G34" s="69" t="s">
        <v>746</v>
      </c>
      <c r="I34" s="33">
        <v>874</v>
      </c>
      <c r="J34" s="109" t="s">
        <v>336</v>
      </c>
      <c r="K34" s="68" t="s">
        <v>358</v>
      </c>
      <c r="L34" s="68" t="s">
        <v>41</v>
      </c>
      <c r="M34" s="110" t="s">
        <v>40</v>
      </c>
      <c r="Q34" s="107">
        <v>2246</v>
      </c>
      <c r="R34" s="69" t="s">
        <v>746</v>
      </c>
      <c r="S34" s="107">
        <v>334251</v>
      </c>
      <c r="T34" s="107" t="s">
        <v>315</v>
      </c>
      <c r="U34" s="108">
        <v>861</v>
      </c>
      <c r="V34" s="69" t="s">
        <v>746</v>
      </c>
      <c r="W34" s="108">
        <v>874</v>
      </c>
      <c r="X34" s="68" t="s">
        <v>357</v>
      </c>
      <c r="Y34" s="110" t="s">
        <v>40</v>
      </c>
      <c r="Z34" s="111">
        <v>5</v>
      </c>
      <c r="AA34" s="109" t="s">
        <v>319</v>
      </c>
      <c r="AB34" s="107">
        <v>32242</v>
      </c>
      <c r="AC34" s="109" t="s">
        <v>116</v>
      </c>
      <c r="AG34" s="112">
        <f t="shared" si="2"/>
        <v>3303.72</v>
      </c>
      <c r="AH34" s="65">
        <f t="shared" si="0"/>
        <v>438.47899661556835</v>
      </c>
      <c r="AI34" s="68" t="s">
        <v>534</v>
      </c>
      <c r="AJ34" s="68" t="s">
        <v>391</v>
      </c>
    </row>
    <row r="35" spans="1:36" s="68" customFormat="1" ht="13.8" customHeight="1" x14ac:dyDescent="0.3">
      <c r="A35" s="68" t="s">
        <v>250</v>
      </c>
      <c r="B35" s="120">
        <v>1486</v>
      </c>
      <c r="C35" s="107">
        <v>334251</v>
      </c>
      <c r="D35" s="107" t="s">
        <v>315</v>
      </c>
      <c r="E35" s="107">
        <v>2246</v>
      </c>
      <c r="F35" s="108">
        <v>882</v>
      </c>
      <c r="G35" s="69" t="s">
        <v>746</v>
      </c>
      <c r="I35" s="33">
        <v>422</v>
      </c>
      <c r="J35" s="109" t="s">
        <v>336</v>
      </c>
      <c r="K35" s="68" t="s">
        <v>358</v>
      </c>
      <c r="L35" s="68" t="s">
        <v>41</v>
      </c>
      <c r="M35" s="110" t="s">
        <v>40</v>
      </c>
      <c r="Q35" s="107">
        <v>2246</v>
      </c>
      <c r="R35" s="69" t="s">
        <v>746</v>
      </c>
      <c r="S35" s="107">
        <v>334251</v>
      </c>
      <c r="T35" s="107" t="s">
        <v>315</v>
      </c>
      <c r="U35" s="108">
        <v>882</v>
      </c>
      <c r="V35" s="69" t="s">
        <v>746</v>
      </c>
      <c r="W35" s="108">
        <v>422</v>
      </c>
      <c r="X35" s="68" t="s">
        <v>357</v>
      </c>
      <c r="Y35" s="110" t="s">
        <v>40</v>
      </c>
      <c r="Z35" s="111">
        <v>5</v>
      </c>
      <c r="AA35" s="109" t="s">
        <v>319</v>
      </c>
      <c r="AB35" s="107">
        <v>32242</v>
      </c>
      <c r="AC35" s="109" t="s">
        <v>116</v>
      </c>
      <c r="AG35" s="112">
        <f t="shared" si="2"/>
        <v>1595.1599999999999</v>
      </c>
      <c r="AH35" s="65">
        <f t="shared" si="0"/>
        <v>211.71411507067486</v>
      </c>
      <c r="AI35" s="68" t="s">
        <v>535</v>
      </c>
      <c r="AJ35" s="68" t="s">
        <v>391</v>
      </c>
    </row>
    <row r="36" spans="1:36" s="68" customFormat="1" ht="13.8" customHeight="1" x14ac:dyDescent="0.3">
      <c r="A36" s="68" t="s">
        <v>250</v>
      </c>
      <c r="B36" s="120">
        <v>1487</v>
      </c>
      <c r="C36" s="107">
        <v>334251</v>
      </c>
      <c r="D36" s="107" t="s">
        <v>315</v>
      </c>
      <c r="E36" s="107">
        <v>2246</v>
      </c>
      <c r="F36" s="108">
        <v>1005</v>
      </c>
      <c r="G36" s="69" t="s">
        <v>746</v>
      </c>
      <c r="I36" s="33">
        <v>735</v>
      </c>
      <c r="J36" s="109" t="s">
        <v>337</v>
      </c>
      <c r="K36" s="68" t="s">
        <v>358</v>
      </c>
      <c r="L36" s="68" t="s">
        <v>41</v>
      </c>
      <c r="M36" s="110" t="s">
        <v>40</v>
      </c>
      <c r="Q36" s="107">
        <v>2246</v>
      </c>
      <c r="R36" s="69" t="s">
        <v>746</v>
      </c>
      <c r="S36" s="107">
        <v>334251</v>
      </c>
      <c r="T36" s="107" t="s">
        <v>315</v>
      </c>
      <c r="U36" s="108">
        <v>1005</v>
      </c>
      <c r="V36" s="69" t="s">
        <v>746</v>
      </c>
      <c r="W36" s="108">
        <v>735</v>
      </c>
      <c r="X36" s="68" t="s">
        <v>357</v>
      </c>
      <c r="Y36" s="110" t="s">
        <v>40</v>
      </c>
      <c r="Z36" s="111">
        <v>5</v>
      </c>
      <c r="AA36" s="109" t="s">
        <v>320</v>
      </c>
      <c r="AB36" s="107">
        <v>32242</v>
      </c>
      <c r="AC36" s="109" t="s">
        <v>116</v>
      </c>
      <c r="AG36" s="112">
        <f t="shared" si="2"/>
        <v>2778.2999999999997</v>
      </c>
      <c r="AH36" s="65">
        <f t="shared" si="0"/>
        <v>368.74377861835552</v>
      </c>
      <c r="AI36" s="68" t="s">
        <v>536</v>
      </c>
      <c r="AJ36" s="68" t="s">
        <v>391</v>
      </c>
    </row>
    <row r="37" spans="1:36" s="68" customFormat="1" ht="12" customHeight="1" x14ac:dyDescent="0.3">
      <c r="A37" s="68" t="s">
        <v>250</v>
      </c>
      <c r="B37" s="120">
        <v>1488</v>
      </c>
      <c r="C37" s="107">
        <v>334251</v>
      </c>
      <c r="D37" s="107" t="s">
        <v>315</v>
      </c>
      <c r="E37" s="105">
        <v>2149</v>
      </c>
      <c r="F37" s="108">
        <v>1042</v>
      </c>
      <c r="G37" s="69" t="s">
        <v>733</v>
      </c>
      <c r="I37" s="33">
        <v>28148</v>
      </c>
      <c r="J37" s="109" t="s">
        <v>369</v>
      </c>
      <c r="K37" s="68" t="s">
        <v>208</v>
      </c>
      <c r="L37" s="68" t="s">
        <v>41</v>
      </c>
      <c r="M37" s="110" t="s">
        <v>40</v>
      </c>
      <c r="Q37" s="105">
        <v>2149</v>
      </c>
      <c r="R37" s="69" t="s">
        <v>733</v>
      </c>
      <c r="S37" s="107">
        <v>334251</v>
      </c>
      <c r="T37" s="107" t="s">
        <v>315</v>
      </c>
      <c r="U37" s="108">
        <v>1042</v>
      </c>
      <c r="V37" s="69" t="s">
        <v>733</v>
      </c>
      <c r="W37" s="108">
        <v>28148</v>
      </c>
      <c r="X37" s="68" t="s">
        <v>365</v>
      </c>
      <c r="Y37" s="110" t="s">
        <v>40</v>
      </c>
      <c r="Z37" s="108">
        <v>5</v>
      </c>
      <c r="AA37" s="109" t="s">
        <v>320</v>
      </c>
      <c r="AB37" s="107">
        <v>32242</v>
      </c>
      <c r="AC37" s="109" t="s">
        <v>43</v>
      </c>
      <c r="AG37" s="112">
        <f>I37*4.69</f>
        <v>132014.12000000002</v>
      </c>
      <c r="AH37" s="65">
        <f t="shared" si="0"/>
        <v>17521.284756785455</v>
      </c>
      <c r="AI37" s="68" t="s">
        <v>537</v>
      </c>
      <c r="AJ37" s="68" t="s">
        <v>391</v>
      </c>
    </row>
    <row r="38" spans="1:36" s="68" customFormat="1" ht="12.6" customHeight="1" x14ac:dyDescent="0.3">
      <c r="A38" s="68" t="s">
        <v>250</v>
      </c>
      <c r="B38" s="120">
        <v>1489</v>
      </c>
      <c r="C38" s="107">
        <v>334251</v>
      </c>
      <c r="D38" s="107" t="s">
        <v>315</v>
      </c>
      <c r="E38" s="107">
        <v>2246</v>
      </c>
      <c r="F38" s="108">
        <v>1356</v>
      </c>
      <c r="G38" s="69" t="s">
        <v>746</v>
      </c>
      <c r="I38" s="33">
        <v>538</v>
      </c>
      <c r="J38" s="109" t="s">
        <v>338</v>
      </c>
      <c r="K38" s="68" t="s">
        <v>358</v>
      </c>
      <c r="L38" s="68" t="s">
        <v>41</v>
      </c>
      <c r="M38" s="110" t="s">
        <v>40</v>
      </c>
      <c r="Q38" s="107">
        <v>2246</v>
      </c>
      <c r="R38" s="69" t="s">
        <v>746</v>
      </c>
      <c r="S38" s="107">
        <v>334251</v>
      </c>
      <c r="T38" s="107" t="s">
        <v>315</v>
      </c>
      <c r="U38" s="108">
        <v>1356</v>
      </c>
      <c r="V38" s="69" t="s">
        <v>746</v>
      </c>
      <c r="W38" s="108">
        <v>538</v>
      </c>
      <c r="X38" s="68" t="s">
        <v>357</v>
      </c>
      <c r="Y38" s="110" t="s">
        <v>40</v>
      </c>
      <c r="Z38" s="111">
        <v>81</v>
      </c>
      <c r="AA38" s="109" t="s">
        <v>321</v>
      </c>
      <c r="AB38" s="107">
        <v>32242</v>
      </c>
      <c r="AC38" s="109" t="s">
        <v>186</v>
      </c>
      <c r="AG38" s="112">
        <f t="shared" si="2"/>
        <v>2033.6399999999999</v>
      </c>
      <c r="AH38" s="65">
        <f t="shared" si="0"/>
        <v>269.91041210432007</v>
      </c>
      <c r="AI38" s="68" t="s">
        <v>538</v>
      </c>
      <c r="AJ38" s="68" t="s">
        <v>391</v>
      </c>
    </row>
    <row r="39" spans="1:36" s="68" customFormat="1" ht="12.6" customHeight="1" x14ac:dyDescent="0.3">
      <c r="A39" s="68" t="s">
        <v>250</v>
      </c>
      <c r="B39" s="120">
        <v>1490</v>
      </c>
      <c r="C39" s="107">
        <v>334251</v>
      </c>
      <c r="D39" s="107" t="s">
        <v>315</v>
      </c>
      <c r="E39" s="107">
        <v>2246</v>
      </c>
      <c r="F39" s="108">
        <v>1367</v>
      </c>
      <c r="G39" s="69" t="s">
        <v>746</v>
      </c>
      <c r="I39" s="33">
        <v>174</v>
      </c>
      <c r="J39" s="109" t="s">
        <v>338</v>
      </c>
      <c r="K39" s="68" t="s">
        <v>358</v>
      </c>
      <c r="L39" s="68" t="s">
        <v>41</v>
      </c>
      <c r="M39" s="110" t="s">
        <v>40</v>
      </c>
      <c r="Q39" s="107">
        <v>2246</v>
      </c>
      <c r="R39" s="69" t="s">
        <v>746</v>
      </c>
      <c r="S39" s="107">
        <v>334251</v>
      </c>
      <c r="T39" s="107" t="s">
        <v>315</v>
      </c>
      <c r="U39" s="108">
        <v>1367</v>
      </c>
      <c r="V39" s="69" t="s">
        <v>746</v>
      </c>
      <c r="W39" s="108">
        <v>174</v>
      </c>
      <c r="X39" s="68" t="s">
        <v>357</v>
      </c>
      <c r="Y39" s="110" t="s">
        <v>40</v>
      </c>
      <c r="Z39" s="111">
        <v>8</v>
      </c>
      <c r="AA39" s="109" t="s">
        <v>321</v>
      </c>
      <c r="AB39" s="107">
        <v>32242</v>
      </c>
      <c r="AC39" s="109" t="s">
        <v>116</v>
      </c>
      <c r="AG39" s="112">
        <f t="shared" si="2"/>
        <v>657.71999999999991</v>
      </c>
      <c r="AH39" s="65">
        <f t="shared" si="0"/>
        <v>87.294445550467827</v>
      </c>
      <c r="AI39" s="68" t="s">
        <v>539</v>
      </c>
      <c r="AJ39" s="68" t="s">
        <v>391</v>
      </c>
    </row>
    <row r="40" spans="1:36" s="68" customFormat="1" ht="12" customHeight="1" x14ac:dyDescent="0.3">
      <c r="A40" s="68" t="s">
        <v>250</v>
      </c>
      <c r="B40" s="120">
        <v>1491</v>
      </c>
      <c r="C40" s="107">
        <v>334251</v>
      </c>
      <c r="D40" s="107" t="s">
        <v>315</v>
      </c>
      <c r="E40" s="107">
        <v>2246</v>
      </c>
      <c r="F40" s="108">
        <v>1402</v>
      </c>
      <c r="G40" s="69" t="s">
        <v>746</v>
      </c>
      <c r="I40" s="33">
        <v>175</v>
      </c>
      <c r="J40" s="109" t="s">
        <v>338</v>
      </c>
      <c r="K40" s="68" t="s">
        <v>358</v>
      </c>
      <c r="L40" s="68" t="s">
        <v>41</v>
      </c>
      <c r="M40" s="110" t="s">
        <v>40</v>
      </c>
      <c r="Q40" s="107">
        <v>2246</v>
      </c>
      <c r="R40" s="69" t="s">
        <v>746</v>
      </c>
      <c r="S40" s="107">
        <v>334251</v>
      </c>
      <c r="T40" s="107" t="s">
        <v>315</v>
      </c>
      <c r="U40" s="108">
        <v>1402</v>
      </c>
      <c r="V40" s="69" t="s">
        <v>746</v>
      </c>
      <c r="W40" s="108">
        <v>175</v>
      </c>
      <c r="X40" s="68" t="s">
        <v>357</v>
      </c>
      <c r="Y40" s="110" t="s">
        <v>40</v>
      </c>
      <c r="Z40" s="111">
        <v>11</v>
      </c>
      <c r="AA40" s="109" t="s">
        <v>321</v>
      </c>
      <c r="AB40" s="107">
        <v>32242</v>
      </c>
      <c r="AC40" s="109" t="s">
        <v>116</v>
      </c>
      <c r="AG40" s="112">
        <f t="shared" si="2"/>
        <v>661.5</v>
      </c>
      <c r="AH40" s="65">
        <f t="shared" si="0"/>
        <v>87.796137766275123</v>
      </c>
      <c r="AI40" s="68" t="s">
        <v>540</v>
      </c>
      <c r="AJ40" s="68" t="s">
        <v>391</v>
      </c>
    </row>
    <row r="41" spans="1:36" s="68" customFormat="1" ht="15" customHeight="1" x14ac:dyDescent="0.3">
      <c r="A41" s="68" t="s">
        <v>250</v>
      </c>
      <c r="B41" s="120">
        <v>1492</v>
      </c>
      <c r="C41" s="107">
        <v>334251</v>
      </c>
      <c r="D41" s="107" t="s">
        <v>315</v>
      </c>
      <c r="E41" s="107">
        <v>2246</v>
      </c>
      <c r="F41" s="108">
        <v>1404</v>
      </c>
      <c r="G41" s="69" t="s">
        <v>746</v>
      </c>
      <c r="I41" s="33">
        <v>5372</v>
      </c>
      <c r="J41" s="109" t="s">
        <v>339</v>
      </c>
      <c r="K41" s="68" t="s">
        <v>358</v>
      </c>
      <c r="L41" s="68" t="s">
        <v>41</v>
      </c>
      <c r="M41" s="110" t="s">
        <v>40</v>
      </c>
      <c r="Q41" s="107">
        <v>2246</v>
      </c>
      <c r="R41" s="69" t="s">
        <v>746</v>
      </c>
      <c r="S41" s="107">
        <v>334251</v>
      </c>
      <c r="T41" s="107" t="s">
        <v>315</v>
      </c>
      <c r="U41" s="108">
        <v>1404</v>
      </c>
      <c r="V41" s="69" t="s">
        <v>746</v>
      </c>
      <c r="W41" s="108">
        <v>5372</v>
      </c>
      <c r="X41" s="68" t="s">
        <v>357</v>
      </c>
      <c r="Y41" s="110" t="s">
        <v>40</v>
      </c>
      <c r="Z41" s="111">
        <v>81</v>
      </c>
      <c r="AA41" s="109" t="s">
        <v>157</v>
      </c>
      <c r="AB41" s="107">
        <v>32242</v>
      </c>
      <c r="AC41" s="109" t="s">
        <v>116</v>
      </c>
      <c r="AG41" s="112">
        <f t="shared" ref="AG41:AG46" si="3">I41*6.12</f>
        <v>32876.639999999999</v>
      </c>
      <c r="AH41" s="65">
        <f t="shared" si="0"/>
        <v>4363.4799920366313</v>
      </c>
      <c r="AI41" s="68" t="s">
        <v>541</v>
      </c>
      <c r="AJ41" s="68" t="s">
        <v>391</v>
      </c>
    </row>
    <row r="42" spans="1:36" s="68" customFormat="1" ht="16.8" customHeight="1" x14ac:dyDescent="0.3">
      <c r="A42" s="68" t="s">
        <v>250</v>
      </c>
      <c r="B42" s="120">
        <v>1493</v>
      </c>
      <c r="C42" s="107">
        <v>334251</v>
      </c>
      <c r="D42" s="107" t="s">
        <v>315</v>
      </c>
      <c r="E42" s="107">
        <v>2522</v>
      </c>
      <c r="F42" s="108">
        <v>1405</v>
      </c>
      <c r="G42" s="69" t="s">
        <v>754</v>
      </c>
      <c r="I42" s="33">
        <v>6589</v>
      </c>
      <c r="J42" s="109" t="s">
        <v>339</v>
      </c>
      <c r="K42" s="68" t="s">
        <v>358</v>
      </c>
      <c r="L42" s="68" t="s">
        <v>41</v>
      </c>
      <c r="M42" s="110" t="s">
        <v>40</v>
      </c>
      <c r="N42" s="68" t="s">
        <v>755</v>
      </c>
      <c r="O42" s="69" t="s">
        <v>754</v>
      </c>
      <c r="Q42" s="107">
        <v>2522</v>
      </c>
      <c r="R42" s="69" t="s">
        <v>754</v>
      </c>
      <c r="S42" s="107">
        <v>334251</v>
      </c>
      <c r="T42" s="107" t="s">
        <v>315</v>
      </c>
      <c r="U42" s="108">
        <v>1405</v>
      </c>
      <c r="V42" s="69" t="s">
        <v>754</v>
      </c>
      <c r="W42" s="108">
        <v>6589</v>
      </c>
      <c r="X42" s="68" t="s">
        <v>357</v>
      </c>
      <c r="Y42" s="110" t="s">
        <v>40</v>
      </c>
      <c r="Z42" s="111">
        <v>81</v>
      </c>
      <c r="AA42" s="109" t="s">
        <v>157</v>
      </c>
      <c r="AB42" s="107">
        <v>32242</v>
      </c>
      <c r="AC42" s="109" t="s">
        <v>116</v>
      </c>
      <c r="AG42" s="112">
        <f t="shared" si="3"/>
        <v>40324.68</v>
      </c>
      <c r="AH42" s="65">
        <f t="shared" si="0"/>
        <v>5352.0047780211025</v>
      </c>
      <c r="AI42" s="68" t="s">
        <v>542</v>
      </c>
      <c r="AJ42" s="68" t="s">
        <v>391</v>
      </c>
    </row>
    <row r="43" spans="1:36" s="68" customFormat="1" ht="13.8" customHeight="1" x14ac:dyDescent="0.3">
      <c r="A43" s="68" t="s">
        <v>250</v>
      </c>
      <c r="B43" s="120">
        <v>1494</v>
      </c>
      <c r="C43" s="107">
        <v>334251</v>
      </c>
      <c r="D43" s="107" t="s">
        <v>315</v>
      </c>
      <c r="E43" s="107">
        <v>2522</v>
      </c>
      <c r="F43" s="108">
        <v>1406</v>
      </c>
      <c r="G43" s="69" t="s">
        <v>754</v>
      </c>
      <c r="I43" s="33">
        <v>7344</v>
      </c>
      <c r="J43" s="109" t="s">
        <v>339</v>
      </c>
      <c r="K43" s="68" t="s">
        <v>358</v>
      </c>
      <c r="L43" s="68" t="s">
        <v>41</v>
      </c>
      <c r="M43" s="110" t="s">
        <v>40</v>
      </c>
      <c r="N43" s="68" t="s">
        <v>755</v>
      </c>
      <c r="O43" s="69" t="s">
        <v>754</v>
      </c>
      <c r="Q43" s="107">
        <v>2522</v>
      </c>
      <c r="R43" s="69" t="s">
        <v>754</v>
      </c>
      <c r="S43" s="107">
        <v>334251</v>
      </c>
      <c r="T43" s="107" t="s">
        <v>315</v>
      </c>
      <c r="U43" s="108">
        <v>1406</v>
      </c>
      <c r="V43" s="69" t="s">
        <v>754</v>
      </c>
      <c r="W43" s="108">
        <v>7344</v>
      </c>
      <c r="X43" s="68" t="s">
        <v>357</v>
      </c>
      <c r="Y43" s="110" t="s">
        <v>40</v>
      </c>
      <c r="Z43" s="111">
        <v>81</v>
      </c>
      <c r="AA43" s="109" t="s">
        <v>157</v>
      </c>
      <c r="AB43" s="107">
        <v>32242</v>
      </c>
      <c r="AC43" s="109" t="s">
        <v>116</v>
      </c>
      <c r="AG43" s="112">
        <f t="shared" si="3"/>
        <v>44945.279999999999</v>
      </c>
      <c r="AH43" s="65">
        <f t="shared" si="0"/>
        <v>5965.2637865817233</v>
      </c>
      <c r="AI43" s="68" t="s">
        <v>543</v>
      </c>
      <c r="AJ43" s="68" t="s">
        <v>391</v>
      </c>
    </row>
    <row r="44" spans="1:36" s="68" customFormat="1" ht="12.6" customHeight="1" x14ac:dyDescent="0.3">
      <c r="A44" s="68" t="s">
        <v>250</v>
      </c>
      <c r="B44" s="120">
        <v>1495</v>
      </c>
      <c r="C44" s="107">
        <v>334251</v>
      </c>
      <c r="D44" s="107" t="s">
        <v>315</v>
      </c>
      <c r="E44" s="107">
        <v>2522</v>
      </c>
      <c r="F44" s="108">
        <v>1407</v>
      </c>
      <c r="G44" s="69" t="s">
        <v>754</v>
      </c>
      <c r="I44" s="33">
        <v>8169</v>
      </c>
      <c r="J44" s="109" t="s">
        <v>334</v>
      </c>
      <c r="K44" s="68" t="s">
        <v>358</v>
      </c>
      <c r="L44" s="68" t="s">
        <v>41</v>
      </c>
      <c r="M44" s="110" t="s">
        <v>40</v>
      </c>
      <c r="N44" s="68" t="s">
        <v>755</v>
      </c>
      <c r="O44" s="69" t="s">
        <v>754</v>
      </c>
      <c r="Q44" s="107">
        <v>2522</v>
      </c>
      <c r="R44" s="69" t="s">
        <v>754</v>
      </c>
      <c r="S44" s="107">
        <v>334251</v>
      </c>
      <c r="T44" s="107" t="s">
        <v>315</v>
      </c>
      <c r="U44" s="108">
        <v>1407</v>
      </c>
      <c r="V44" s="69" t="s">
        <v>754</v>
      </c>
      <c r="W44" s="108">
        <v>8169</v>
      </c>
      <c r="X44" s="68" t="s">
        <v>357</v>
      </c>
      <c r="Y44" s="110" t="s">
        <v>40</v>
      </c>
      <c r="Z44" s="111">
        <v>81</v>
      </c>
      <c r="AA44" s="109" t="s">
        <v>157</v>
      </c>
      <c r="AB44" s="107">
        <v>32242</v>
      </c>
      <c r="AC44" s="109" t="s">
        <v>116</v>
      </c>
      <c r="AG44" s="112">
        <f t="shared" si="3"/>
        <v>49994.28</v>
      </c>
      <c r="AH44" s="65">
        <f t="shared" si="0"/>
        <v>6635.3812462671704</v>
      </c>
      <c r="AI44" s="68" t="s">
        <v>544</v>
      </c>
      <c r="AJ44" s="68" t="s">
        <v>391</v>
      </c>
    </row>
    <row r="45" spans="1:36" s="68" customFormat="1" ht="12.6" customHeight="1" x14ac:dyDescent="0.3">
      <c r="A45" s="68" t="s">
        <v>250</v>
      </c>
      <c r="B45" s="120">
        <v>1496</v>
      </c>
      <c r="C45" s="107">
        <v>334251</v>
      </c>
      <c r="D45" s="107" t="s">
        <v>315</v>
      </c>
      <c r="E45" s="107">
        <v>2522</v>
      </c>
      <c r="F45" s="108">
        <v>1408</v>
      </c>
      <c r="G45" s="69" t="s">
        <v>754</v>
      </c>
      <c r="I45" s="33">
        <v>5903</v>
      </c>
      <c r="J45" s="109" t="s">
        <v>334</v>
      </c>
      <c r="K45" s="68" t="s">
        <v>358</v>
      </c>
      <c r="L45" s="68" t="s">
        <v>41</v>
      </c>
      <c r="M45" s="110" t="s">
        <v>40</v>
      </c>
      <c r="N45" s="68" t="s">
        <v>755</v>
      </c>
      <c r="O45" s="69" t="s">
        <v>754</v>
      </c>
      <c r="Q45" s="107">
        <v>2522</v>
      </c>
      <c r="R45" s="69" t="s">
        <v>754</v>
      </c>
      <c r="S45" s="107">
        <v>334251</v>
      </c>
      <c r="T45" s="107" t="s">
        <v>315</v>
      </c>
      <c r="U45" s="108">
        <v>1408</v>
      </c>
      <c r="V45" s="69" t="s">
        <v>754</v>
      </c>
      <c r="W45" s="108">
        <v>5903</v>
      </c>
      <c r="X45" s="68" t="s">
        <v>357</v>
      </c>
      <c r="Y45" s="110" t="s">
        <v>40</v>
      </c>
      <c r="Z45" s="111">
        <v>81</v>
      </c>
      <c r="AA45" s="109" t="s">
        <v>157</v>
      </c>
      <c r="AB45" s="107">
        <v>32242</v>
      </c>
      <c r="AC45" s="109" t="s">
        <v>116</v>
      </c>
      <c r="AG45" s="112">
        <f t="shared" si="3"/>
        <v>36126.36</v>
      </c>
      <c r="AH45" s="65">
        <f t="shared" si="0"/>
        <v>4794.7919569978103</v>
      </c>
      <c r="AI45" s="68" t="s">
        <v>545</v>
      </c>
      <c r="AJ45" s="68" t="s">
        <v>391</v>
      </c>
    </row>
    <row r="46" spans="1:36" s="68" customFormat="1" ht="14.4" customHeight="1" x14ac:dyDescent="0.3">
      <c r="A46" s="68" t="s">
        <v>250</v>
      </c>
      <c r="B46" s="120">
        <v>1497</v>
      </c>
      <c r="C46" s="107">
        <v>334251</v>
      </c>
      <c r="D46" s="107" t="s">
        <v>315</v>
      </c>
      <c r="E46" s="107">
        <v>2522</v>
      </c>
      <c r="F46" s="108">
        <v>1409</v>
      </c>
      <c r="G46" s="69" t="s">
        <v>754</v>
      </c>
      <c r="I46" s="33">
        <v>5794</v>
      </c>
      <c r="J46" s="109" t="s">
        <v>334</v>
      </c>
      <c r="K46" s="68" t="s">
        <v>358</v>
      </c>
      <c r="L46" s="68" t="s">
        <v>41</v>
      </c>
      <c r="M46" s="110" t="s">
        <v>40</v>
      </c>
      <c r="N46" s="68" t="s">
        <v>755</v>
      </c>
      <c r="O46" s="69" t="s">
        <v>754</v>
      </c>
      <c r="Q46" s="107">
        <v>2522</v>
      </c>
      <c r="R46" s="69" t="s">
        <v>754</v>
      </c>
      <c r="S46" s="107">
        <v>334251</v>
      </c>
      <c r="T46" s="107" t="s">
        <v>315</v>
      </c>
      <c r="U46" s="108">
        <v>1409</v>
      </c>
      <c r="V46" s="69" t="s">
        <v>754</v>
      </c>
      <c r="W46" s="108">
        <v>5794</v>
      </c>
      <c r="X46" s="68" t="s">
        <v>357</v>
      </c>
      <c r="Y46" s="110" t="s">
        <v>40</v>
      </c>
      <c r="Z46" s="111">
        <v>25</v>
      </c>
      <c r="AA46" s="109" t="s">
        <v>157</v>
      </c>
      <c r="AB46" s="107">
        <v>32242</v>
      </c>
      <c r="AC46" s="109" t="s">
        <v>116</v>
      </c>
      <c r="AG46" s="112">
        <f t="shared" si="3"/>
        <v>35459.279999999999</v>
      </c>
      <c r="AH46" s="65">
        <f t="shared" si="0"/>
        <v>4706.2552259605809</v>
      </c>
      <c r="AI46" s="68" t="s">
        <v>546</v>
      </c>
      <c r="AJ46" s="68" t="s">
        <v>391</v>
      </c>
    </row>
    <row r="47" spans="1:36" s="68" customFormat="1" ht="15" customHeight="1" x14ac:dyDescent="0.3">
      <c r="A47" s="68" t="s">
        <v>250</v>
      </c>
      <c r="B47" s="120">
        <v>1498</v>
      </c>
      <c r="C47" s="107">
        <v>334251</v>
      </c>
      <c r="D47" s="107" t="s">
        <v>315</v>
      </c>
      <c r="E47" s="107">
        <v>2246</v>
      </c>
      <c r="F47" s="108">
        <v>1410</v>
      </c>
      <c r="G47" s="69" t="s">
        <v>746</v>
      </c>
      <c r="I47" s="33">
        <v>4270</v>
      </c>
      <c r="J47" s="109" t="s">
        <v>334</v>
      </c>
      <c r="K47" s="68" t="s">
        <v>358</v>
      </c>
      <c r="L47" s="68" t="s">
        <v>41</v>
      </c>
      <c r="M47" s="110" t="s">
        <v>40</v>
      </c>
      <c r="Q47" s="107">
        <v>2246</v>
      </c>
      <c r="R47" s="69" t="s">
        <v>746</v>
      </c>
      <c r="S47" s="107">
        <v>334251</v>
      </c>
      <c r="T47" s="107" t="s">
        <v>315</v>
      </c>
      <c r="U47" s="108">
        <v>1410</v>
      </c>
      <c r="V47" s="69" t="s">
        <v>746</v>
      </c>
      <c r="W47" s="108">
        <v>4270</v>
      </c>
      <c r="X47" s="68" t="s">
        <v>357</v>
      </c>
      <c r="Y47" s="110" t="s">
        <v>40</v>
      </c>
      <c r="Z47" s="111">
        <v>2</v>
      </c>
      <c r="AA47" s="109" t="s">
        <v>157</v>
      </c>
      <c r="AB47" s="107">
        <v>32242</v>
      </c>
      <c r="AC47" s="109" t="s">
        <v>116</v>
      </c>
      <c r="AG47" s="112">
        <f t="shared" ref="AG47:AG49" si="4">I47*3.78</f>
        <v>16140.599999999999</v>
      </c>
      <c r="AH47" s="65">
        <f t="shared" si="0"/>
        <v>2142.2257614971131</v>
      </c>
      <c r="AI47" s="68" t="s">
        <v>547</v>
      </c>
      <c r="AJ47" s="68" t="s">
        <v>391</v>
      </c>
    </row>
    <row r="48" spans="1:36" s="68" customFormat="1" ht="15" customHeight="1" x14ac:dyDescent="0.3">
      <c r="A48" s="68" t="s">
        <v>250</v>
      </c>
      <c r="B48" s="120">
        <v>1499</v>
      </c>
      <c r="C48" s="107">
        <v>334251</v>
      </c>
      <c r="D48" s="107" t="s">
        <v>315</v>
      </c>
      <c r="E48" s="107">
        <v>2246</v>
      </c>
      <c r="F48" s="108">
        <v>1411</v>
      </c>
      <c r="G48" s="69" t="s">
        <v>746</v>
      </c>
      <c r="I48" s="33">
        <v>3075</v>
      </c>
      <c r="J48" s="109" t="s">
        <v>340</v>
      </c>
      <c r="K48" s="68" t="s">
        <v>358</v>
      </c>
      <c r="L48" s="68" t="s">
        <v>41</v>
      </c>
      <c r="M48" s="110" t="s">
        <v>40</v>
      </c>
      <c r="Q48" s="107">
        <v>2246</v>
      </c>
      <c r="R48" s="69" t="s">
        <v>746</v>
      </c>
      <c r="S48" s="107">
        <v>334251</v>
      </c>
      <c r="T48" s="107" t="s">
        <v>315</v>
      </c>
      <c r="U48" s="108">
        <v>1411</v>
      </c>
      <c r="V48" s="69" t="s">
        <v>746</v>
      </c>
      <c r="W48" s="108">
        <v>3075</v>
      </c>
      <c r="X48" s="68" t="s">
        <v>357</v>
      </c>
      <c r="Y48" s="110" t="s">
        <v>40</v>
      </c>
      <c r="Z48" s="111">
        <v>2</v>
      </c>
      <c r="AA48" s="109" t="s">
        <v>157</v>
      </c>
      <c r="AB48" s="107">
        <v>32242</v>
      </c>
      <c r="AC48" s="109" t="s">
        <v>116</v>
      </c>
      <c r="AG48" s="112">
        <f t="shared" si="4"/>
        <v>11623.5</v>
      </c>
      <c r="AH48" s="65">
        <f t="shared" si="0"/>
        <v>1542.7035636074058</v>
      </c>
      <c r="AI48" s="68" t="s">
        <v>548</v>
      </c>
      <c r="AJ48" s="68" t="s">
        <v>391</v>
      </c>
    </row>
    <row r="49" spans="1:36" s="68" customFormat="1" ht="15" customHeight="1" x14ac:dyDescent="0.3">
      <c r="A49" s="68" t="s">
        <v>250</v>
      </c>
      <c r="B49" s="120">
        <v>1500</v>
      </c>
      <c r="C49" s="107">
        <v>334251</v>
      </c>
      <c r="D49" s="107" t="s">
        <v>315</v>
      </c>
      <c r="E49" s="107">
        <v>2246</v>
      </c>
      <c r="F49" s="108">
        <v>1412</v>
      </c>
      <c r="G49" s="69" t="s">
        <v>746</v>
      </c>
      <c r="I49" s="33">
        <v>2163</v>
      </c>
      <c r="J49" s="109" t="s">
        <v>340</v>
      </c>
      <c r="K49" s="68" t="s">
        <v>358</v>
      </c>
      <c r="L49" s="68" t="s">
        <v>41</v>
      </c>
      <c r="M49" s="110" t="s">
        <v>40</v>
      </c>
      <c r="Q49" s="107">
        <v>2246</v>
      </c>
      <c r="R49" s="69" t="s">
        <v>746</v>
      </c>
      <c r="S49" s="107">
        <v>334251</v>
      </c>
      <c r="T49" s="107" t="s">
        <v>315</v>
      </c>
      <c r="U49" s="108">
        <v>1412</v>
      </c>
      <c r="V49" s="69" t="s">
        <v>746</v>
      </c>
      <c r="W49" s="108">
        <v>2163</v>
      </c>
      <c r="X49" s="68" t="s">
        <v>357</v>
      </c>
      <c r="Y49" s="110" t="s">
        <v>40</v>
      </c>
      <c r="Z49" s="111">
        <v>2</v>
      </c>
      <c r="AA49" s="109" t="s">
        <v>157</v>
      </c>
      <c r="AB49" s="107">
        <v>32242</v>
      </c>
      <c r="AC49" s="109" t="s">
        <v>116</v>
      </c>
      <c r="AG49" s="112">
        <f t="shared" si="4"/>
        <v>8176.1399999999994</v>
      </c>
      <c r="AH49" s="65">
        <f t="shared" si="0"/>
        <v>1085.1602627911604</v>
      </c>
      <c r="AI49" s="68" t="s">
        <v>549</v>
      </c>
      <c r="AJ49" s="68" t="s">
        <v>391</v>
      </c>
    </row>
    <row r="50" spans="1:36" s="68" customFormat="1" ht="13.8" customHeight="1" x14ac:dyDescent="0.3">
      <c r="A50" s="68" t="s">
        <v>250</v>
      </c>
      <c r="B50" s="120">
        <v>1501</v>
      </c>
      <c r="C50" s="107">
        <v>334251</v>
      </c>
      <c r="D50" s="107" t="s">
        <v>315</v>
      </c>
      <c r="E50" s="107">
        <v>2522</v>
      </c>
      <c r="F50" s="108">
        <v>1413</v>
      </c>
      <c r="G50" s="69" t="s">
        <v>754</v>
      </c>
      <c r="I50" s="33">
        <v>22133</v>
      </c>
      <c r="J50" s="109" t="s">
        <v>341</v>
      </c>
      <c r="K50" s="68" t="s">
        <v>358</v>
      </c>
      <c r="L50" s="68" t="s">
        <v>41</v>
      </c>
      <c r="M50" s="110" t="s">
        <v>40</v>
      </c>
      <c r="N50" s="68" t="s">
        <v>755</v>
      </c>
      <c r="O50" s="69" t="s">
        <v>754</v>
      </c>
      <c r="Q50" s="107">
        <v>2522</v>
      </c>
      <c r="R50" s="69" t="s">
        <v>754</v>
      </c>
      <c r="S50" s="107">
        <v>334251</v>
      </c>
      <c r="T50" s="107" t="s">
        <v>315</v>
      </c>
      <c r="U50" s="108">
        <v>1413</v>
      </c>
      <c r="V50" s="69" t="s">
        <v>754</v>
      </c>
      <c r="W50" s="108">
        <v>22133</v>
      </c>
      <c r="X50" s="68" t="s">
        <v>357</v>
      </c>
      <c r="Y50" s="110" t="s">
        <v>40</v>
      </c>
      <c r="Z50" s="111">
        <v>12</v>
      </c>
      <c r="AA50" s="109" t="s">
        <v>322</v>
      </c>
      <c r="AB50" s="107">
        <v>32242</v>
      </c>
      <c r="AC50" s="109" t="s">
        <v>116</v>
      </c>
      <c r="AG50" s="112">
        <f>I50*4.69</f>
        <v>103803.77</v>
      </c>
      <c r="AH50" s="65">
        <f t="shared" si="0"/>
        <v>13777.127878425907</v>
      </c>
      <c r="AI50" s="68" t="s">
        <v>550</v>
      </c>
      <c r="AJ50" s="68" t="s">
        <v>391</v>
      </c>
    </row>
    <row r="51" spans="1:36" s="68" customFormat="1" ht="15.6" customHeight="1" x14ac:dyDescent="0.3">
      <c r="A51" s="68" t="s">
        <v>250</v>
      </c>
      <c r="B51" s="120">
        <v>1502</v>
      </c>
      <c r="C51" s="107">
        <v>334251</v>
      </c>
      <c r="D51" s="107" t="s">
        <v>315</v>
      </c>
      <c r="E51" s="107">
        <v>2246</v>
      </c>
      <c r="F51" s="108">
        <v>1414</v>
      </c>
      <c r="G51" s="69" t="s">
        <v>746</v>
      </c>
      <c r="I51" s="33">
        <v>3826</v>
      </c>
      <c r="J51" s="109" t="s">
        <v>335</v>
      </c>
      <c r="K51" s="68" t="s">
        <v>358</v>
      </c>
      <c r="L51" s="68" t="s">
        <v>41</v>
      </c>
      <c r="M51" s="110" t="s">
        <v>40</v>
      </c>
      <c r="N51" s="68" t="s">
        <v>755</v>
      </c>
      <c r="O51" s="69" t="s">
        <v>754</v>
      </c>
      <c r="Q51" s="107">
        <v>2246</v>
      </c>
      <c r="R51" s="69" t="s">
        <v>746</v>
      </c>
      <c r="S51" s="107">
        <v>334251</v>
      </c>
      <c r="T51" s="107" t="s">
        <v>315</v>
      </c>
      <c r="U51" s="108">
        <v>1414</v>
      </c>
      <c r="V51" s="69" t="s">
        <v>746</v>
      </c>
      <c r="W51" s="108">
        <v>3826</v>
      </c>
      <c r="X51" s="68" t="s">
        <v>357</v>
      </c>
      <c r="Y51" s="110" t="s">
        <v>40</v>
      </c>
      <c r="Z51" s="111">
        <v>5</v>
      </c>
      <c r="AA51" s="109" t="s">
        <v>156</v>
      </c>
      <c r="AB51" s="107">
        <v>32242</v>
      </c>
      <c r="AC51" s="109" t="s">
        <v>116</v>
      </c>
      <c r="AG51" s="112">
        <f t="shared" ref="AG51" si="5">I51*3.78</f>
        <v>14462.279999999999</v>
      </c>
      <c r="AH51" s="65">
        <f t="shared" si="0"/>
        <v>1919.4744176786778</v>
      </c>
      <c r="AI51" s="68" t="s">
        <v>551</v>
      </c>
      <c r="AJ51" s="68" t="s">
        <v>391</v>
      </c>
    </row>
    <row r="52" spans="1:36" s="68" customFormat="1" ht="15.6" customHeight="1" x14ac:dyDescent="0.3">
      <c r="A52" s="68" t="s">
        <v>250</v>
      </c>
      <c r="B52" s="120">
        <v>1503</v>
      </c>
      <c r="C52" s="107">
        <v>334251</v>
      </c>
      <c r="D52" s="107" t="s">
        <v>315</v>
      </c>
      <c r="E52" s="107">
        <v>2522</v>
      </c>
      <c r="F52" s="108">
        <v>1415</v>
      </c>
      <c r="G52" s="69" t="s">
        <v>754</v>
      </c>
      <c r="I52" s="33">
        <v>5720</v>
      </c>
      <c r="J52" s="109" t="s">
        <v>335</v>
      </c>
      <c r="K52" s="68" t="s">
        <v>358</v>
      </c>
      <c r="L52" s="68" t="s">
        <v>41</v>
      </c>
      <c r="M52" s="110" t="s">
        <v>40</v>
      </c>
      <c r="Q52" s="107">
        <v>2522</v>
      </c>
      <c r="R52" s="69" t="s">
        <v>754</v>
      </c>
      <c r="S52" s="107">
        <v>334251</v>
      </c>
      <c r="T52" s="107" t="s">
        <v>315</v>
      </c>
      <c r="U52" s="108">
        <v>1415</v>
      </c>
      <c r="V52" s="69" t="s">
        <v>754</v>
      </c>
      <c r="W52" s="108">
        <v>5720</v>
      </c>
      <c r="X52" s="68" t="s">
        <v>357</v>
      </c>
      <c r="Y52" s="110" t="s">
        <v>40</v>
      </c>
      <c r="Z52" s="111">
        <v>25</v>
      </c>
      <c r="AA52" s="109" t="s">
        <v>156</v>
      </c>
      <c r="AB52" s="107">
        <v>32242</v>
      </c>
      <c r="AC52" s="109" t="s">
        <v>116</v>
      </c>
      <c r="AG52" s="112">
        <f t="shared" ref="AG52:AG53" si="6">I52*6.12</f>
        <v>35006.400000000001</v>
      </c>
      <c r="AH52" s="65">
        <f t="shared" si="0"/>
        <v>4646.1477204857656</v>
      </c>
      <c r="AI52" s="68" t="s">
        <v>552</v>
      </c>
      <c r="AJ52" s="68" t="s">
        <v>391</v>
      </c>
    </row>
    <row r="53" spans="1:36" s="68" customFormat="1" ht="12.6" customHeight="1" x14ac:dyDescent="0.3">
      <c r="A53" s="68" t="s">
        <v>250</v>
      </c>
      <c r="B53" s="120">
        <v>1504</v>
      </c>
      <c r="C53" s="107">
        <v>334251</v>
      </c>
      <c r="D53" s="107" t="s">
        <v>315</v>
      </c>
      <c r="E53" s="107">
        <v>2522</v>
      </c>
      <c r="F53" s="108">
        <v>1416</v>
      </c>
      <c r="G53" s="69" t="s">
        <v>754</v>
      </c>
      <c r="I53" s="33">
        <v>5370</v>
      </c>
      <c r="J53" s="109" t="s">
        <v>335</v>
      </c>
      <c r="K53" s="68" t="s">
        <v>358</v>
      </c>
      <c r="L53" s="68" t="s">
        <v>41</v>
      </c>
      <c r="M53" s="110" t="s">
        <v>40</v>
      </c>
      <c r="N53" s="68" t="s">
        <v>755</v>
      </c>
      <c r="O53" s="69" t="s">
        <v>754</v>
      </c>
      <c r="Q53" s="107">
        <v>2522</v>
      </c>
      <c r="R53" s="69" t="s">
        <v>754</v>
      </c>
      <c r="S53" s="107">
        <v>334251</v>
      </c>
      <c r="T53" s="107" t="s">
        <v>315</v>
      </c>
      <c r="U53" s="108">
        <v>1416</v>
      </c>
      <c r="V53" s="69" t="s">
        <v>754</v>
      </c>
      <c r="W53" s="108">
        <v>5370</v>
      </c>
      <c r="X53" s="68" t="s">
        <v>357</v>
      </c>
      <c r="Y53" s="110" t="s">
        <v>40</v>
      </c>
      <c r="Z53" s="111">
        <v>5</v>
      </c>
      <c r="AA53" s="109" t="s">
        <v>156</v>
      </c>
      <c r="AB53" s="107">
        <v>32242</v>
      </c>
      <c r="AC53" s="109" t="s">
        <v>116</v>
      </c>
      <c r="AG53" s="112">
        <f t="shared" si="6"/>
        <v>32864.400000000001</v>
      </c>
      <c r="AH53" s="65">
        <f t="shared" si="0"/>
        <v>4361.8554648616364</v>
      </c>
      <c r="AI53" s="68" t="s">
        <v>553</v>
      </c>
      <c r="AJ53" s="68" t="s">
        <v>391</v>
      </c>
    </row>
    <row r="54" spans="1:36" s="68" customFormat="1" ht="12.6" customHeight="1" x14ac:dyDescent="0.3">
      <c r="A54" s="68" t="s">
        <v>250</v>
      </c>
      <c r="B54" s="120">
        <v>1505</v>
      </c>
      <c r="C54" s="107">
        <v>334251</v>
      </c>
      <c r="D54" s="107" t="s">
        <v>315</v>
      </c>
      <c r="E54" s="107">
        <v>2246</v>
      </c>
      <c r="F54" s="108">
        <v>1419</v>
      </c>
      <c r="G54" s="69" t="s">
        <v>746</v>
      </c>
      <c r="I54" s="33">
        <v>3012</v>
      </c>
      <c r="J54" s="109" t="s">
        <v>342</v>
      </c>
      <c r="K54" s="68" t="s">
        <v>358</v>
      </c>
      <c r="L54" s="68" t="s">
        <v>41</v>
      </c>
      <c r="M54" s="110" t="s">
        <v>40</v>
      </c>
      <c r="Q54" s="107">
        <v>2246</v>
      </c>
      <c r="R54" s="69" t="s">
        <v>746</v>
      </c>
      <c r="S54" s="107">
        <v>334251</v>
      </c>
      <c r="T54" s="107" t="s">
        <v>315</v>
      </c>
      <c r="U54" s="108">
        <v>1419</v>
      </c>
      <c r="V54" s="69" t="s">
        <v>746</v>
      </c>
      <c r="W54" s="108">
        <v>3012</v>
      </c>
      <c r="X54" s="68" t="s">
        <v>357</v>
      </c>
      <c r="Y54" s="110" t="s">
        <v>40</v>
      </c>
      <c r="Z54" s="111">
        <v>2</v>
      </c>
      <c r="AA54" s="109" t="s">
        <v>323</v>
      </c>
      <c r="AB54" s="107">
        <v>32242</v>
      </c>
      <c r="AC54" s="109" t="s">
        <v>116</v>
      </c>
      <c r="AG54" s="112">
        <f t="shared" ref="AG54:AG55" si="7">I54*3.78</f>
        <v>11385.359999999999</v>
      </c>
      <c r="AH54" s="65">
        <f t="shared" si="0"/>
        <v>1511.0969540115466</v>
      </c>
      <c r="AI54" s="68" t="s">
        <v>554</v>
      </c>
      <c r="AJ54" s="68" t="s">
        <v>391</v>
      </c>
    </row>
    <row r="55" spans="1:36" s="68" customFormat="1" ht="11.4" customHeight="1" x14ac:dyDescent="0.3">
      <c r="A55" s="68" t="s">
        <v>250</v>
      </c>
      <c r="B55" s="120">
        <v>1506</v>
      </c>
      <c r="C55" s="107">
        <v>334251</v>
      </c>
      <c r="D55" s="107" t="s">
        <v>315</v>
      </c>
      <c r="E55" s="107">
        <v>2246</v>
      </c>
      <c r="F55" s="108">
        <v>1420</v>
      </c>
      <c r="G55" s="69" t="s">
        <v>746</v>
      </c>
      <c r="I55" s="33">
        <v>4286</v>
      </c>
      <c r="J55" s="109" t="s">
        <v>342</v>
      </c>
      <c r="K55" s="68" t="s">
        <v>358</v>
      </c>
      <c r="L55" s="68" t="s">
        <v>41</v>
      </c>
      <c r="M55" s="110" t="s">
        <v>40</v>
      </c>
      <c r="Q55" s="107">
        <v>2246</v>
      </c>
      <c r="R55" s="69" t="s">
        <v>746</v>
      </c>
      <c r="S55" s="107">
        <v>334251</v>
      </c>
      <c r="T55" s="107" t="s">
        <v>315</v>
      </c>
      <c r="U55" s="108">
        <v>1420</v>
      </c>
      <c r="V55" s="69" t="s">
        <v>746</v>
      </c>
      <c r="W55" s="108">
        <v>4286</v>
      </c>
      <c r="X55" s="68" t="s">
        <v>357</v>
      </c>
      <c r="Y55" s="110" t="s">
        <v>40</v>
      </c>
      <c r="Z55" s="111">
        <v>2</v>
      </c>
      <c r="AA55" s="109" t="s">
        <v>323</v>
      </c>
      <c r="AB55" s="107">
        <v>32242</v>
      </c>
      <c r="AC55" s="109" t="s">
        <v>116</v>
      </c>
      <c r="AG55" s="112">
        <f t="shared" si="7"/>
        <v>16201.08</v>
      </c>
      <c r="AH55" s="65">
        <f t="shared" si="0"/>
        <v>2150.2528369500296</v>
      </c>
      <c r="AI55" s="68" t="s">
        <v>555</v>
      </c>
      <c r="AJ55" s="68" t="s">
        <v>391</v>
      </c>
    </row>
    <row r="56" spans="1:36" s="68" customFormat="1" ht="12.6" customHeight="1" x14ac:dyDescent="0.3">
      <c r="A56" s="68" t="s">
        <v>250</v>
      </c>
      <c r="B56" s="120">
        <v>1507</v>
      </c>
      <c r="C56" s="107">
        <v>334251</v>
      </c>
      <c r="D56" s="107" t="s">
        <v>315</v>
      </c>
      <c r="E56" s="107">
        <v>2246</v>
      </c>
      <c r="F56" s="108" t="s">
        <v>324</v>
      </c>
      <c r="G56" s="69" t="s">
        <v>746</v>
      </c>
      <c r="I56" s="33">
        <v>5901</v>
      </c>
      <c r="J56" s="109" t="s">
        <v>343</v>
      </c>
      <c r="K56" s="68" t="s">
        <v>358</v>
      </c>
      <c r="L56" s="68" t="s">
        <v>41</v>
      </c>
      <c r="M56" s="110" t="s">
        <v>40</v>
      </c>
      <c r="Q56" s="107">
        <v>2246</v>
      </c>
      <c r="R56" s="69" t="s">
        <v>746</v>
      </c>
      <c r="S56" s="107">
        <v>334251</v>
      </c>
      <c r="T56" s="107" t="s">
        <v>315</v>
      </c>
      <c r="U56" s="108" t="s">
        <v>324</v>
      </c>
      <c r="V56" s="69" t="s">
        <v>746</v>
      </c>
      <c r="W56" s="108">
        <v>5901</v>
      </c>
      <c r="X56" s="68" t="s">
        <v>357</v>
      </c>
      <c r="Y56" s="110" t="s">
        <v>40</v>
      </c>
      <c r="Z56" s="111">
        <v>45</v>
      </c>
      <c r="AA56" s="109" t="s">
        <v>323</v>
      </c>
      <c r="AB56" s="107">
        <v>32242</v>
      </c>
      <c r="AC56" s="109" t="s">
        <v>38</v>
      </c>
      <c r="AG56" s="112">
        <f t="shared" ref="AG56:AG57" si="8">I56*6.12</f>
        <v>36114.120000000003</v>
      </c>
      <c r="AH56" s="65">
        <f t="shared" si="0"/>
        <v>4793.1674298228154</v>
      </c>
      <c r="AI56" s="68" t="s">
        <v>556</v>
      </c>
      <c r="AJ56" s="68" t="s">
        <v>391</v>
      </c>
    </row>
    <row r="57" spans="1:36" s="68" customFormat="1" ht="12" customHeight="1" x14ac:dyDescent="0.3">
      <c r="A57" s="68" t="s">
        <v>250</v>
      </c>
      <c r="B57" s="120">
        <v>1508</v>
      </c>
      <c r="C57" s="107">
        <v>334251</v>
      </c>
      <c r="D57" s="107" t="s">
        <v>315</v>
      </c>
      <c r="E57" s="107">
        <v>2246</v>
      </c>
      <c r="F57" s="108" t="s">
        <v>325</v>
      </c>
      <c r="G57" s="69" t="s">
        <v>746</v>
      </c>
      <c r="I57" s="33">
        <v>14432</v>
      </c>
      <c r="J57" s="109" t="s">
        <v>343</v>
      </c>
      <c r="K57" s="68" t="s">
        <v>358</v>
      </c>
      <c r="L57" s="68" t="s">
        <v>41</v>
      </c>
      <c r="M57" s="110" t="s">
        <v>40</v>
      </c>
      <c r="Q57" s="107">
        <v>2246</v>
      </c>
      <c r="R57" s="69" t="s">
        <v>746</v>
      </c>
      <c r="S57" s="107">
        <v>334251</v>
      </c>
      <c r="T57" s="107" t="s">
        <v>315</v>
      </c>
      <c r="U57" s="108" t="s">
        <v>325</v>
      </c>
      <c r="V57" s="69" t="s">
        <v>746</v>
      </c>
      <c r="W57" s="108">
        <v>14432</v>
      </c>
      <c r="X57" s="68" t="s">
        <v>357</v>
      </c>
      <c r="Y57" s="110" t="s">
        <v>40</v>
      </c>
      <c r="Z57" s="111">
        <v>45</v>
      </c>
      <c r="AA57" s="109" t="s">
        <v>323</v>
      </c>
      <c r="AB57" s="107">
        <v>32242</v>
      </c>
      <c r="AC57" s="109" t="s">
        <v>38</v>
      </c>
      <c r="AG57" s="112">
        <f t="shared" si="8"/>
        <v>88323.839999999997</v>
      </c>
      <c r="AH57" s="65">
        <f t="shared" si="0"/>
        <v>11722.588094764084</v>
      </c>
      <c r="AI57" s="68" t="s">
        <v>557</v>
      </c>
      <c r="AJ57" s="68" t="s">
        <v>391</v>
      </c>
    </row>
    <row r="58" spans="1:36" s="68" customFormat="1" ht="12" customHeight="1" x14ac:dyDescent="0.3">
      <c r="A58" s="68" t="s">
        <v>250</v>
      </c>
      <c r="B58" s="120">
        <v>1509</v>
      </c>
      <c r="C58" s="107">
        <v>334251</v>
      </c>
      <c r="D58" s="107" t="s">
        <v>315</v>
      </c>
      <c r="E58" s="107">
        <v>2246</v>
      </c>
      <c r="F58" s="108">
        <v>1423</v>
      </c>
      <c r="G58" s="69" t="s">
        <v>746</v>
      </c>
      <c r="I58" s="33">
        <v>2392</v>
      </c>
      <c r="J58" s="109" t="s">
        <v>344</v>
      </c>
      <c r="K58" s="68" t="s">
        <v>358</v>
      </c>
      <c r="L58" s="68" t="s">
        <v>41</v>
      </c>
      <c r="M58" s="110" t="s">
        <v>40</v>
      </c>
      <c r="Q58" s="107">
        <v>2246</v>
      </c>
      <c r="R58" s="69" t="s">
        <v>746</v>
      </c>
      <c r="S58" s="107">
        <v>334251</v>
      </c>
      <c r="T58" s="107" t="s">
        <v>315</v>
      </c>
      <c r="U58" s="108">
        <v>1423</v>
      </c>
      <c r="V58" s="69" t="s">
        <v>746</v>
      </c>
      <c r="W58" s="108">
        <v>2392</v>
      </c>
      <c r="X58" s="68" t="s">
        <v>357</v>
      </c>
      <c r="Y58" s="110" t="s">
        <v>40</v>
      </c>
      <c r="Z58" s="111">
        <v>5</v>
      </c>
      <c r="AA58" s="109" t="s">
        <v>326</v>
      </c>
      <c r="AB58" s="107">
        <v>32242</v>
      </c>
      <c r="AC58" s="109" t="s">
        <v>116</v>
      </c>
      <c r="AG58" s="112">
        <f t="shared" ref="AG58:AG68" si="9">I58*3.78</f>
        <v>9041.76</v>
      </c>
      <c r="AH58" s="65">
        <f t="shared" si="0"/>
        <v>1200.0477802110292</v>
      </c>
      <c r="AI58" s="68" t="s">
        <v>558</v>
      </c>
      <c r="AJ58" s="68" t="s">
        <v>391</v>
      </c>
    </row>
    <row r="59" spans="1:36" s="68" customFormat="1" ht="12" customHeight="1" x14ac:dyDescent="0.3">
      <c r="A59" s="68" t="s">
        <v>250</v>
      </c>
      <c r="B59" s="120">
        <v>1510</v>
      </c>
      <c r="C59" s="107">
        <v>334251</v>
      </c>
      <c r="D59" s="107" t="s">
        <v>315</v>
      </c>
      <c r="E59" s="107">
        <v>2246</v>
      </c>
      <c r="F59" s="108">
        <v>1424</v>
      </c>
      <c r="G59" s="69" t="s">
        <v>746</v>
      </c>
      <c r="I59" s="33">
        <v>3571</v>
      </c>
      <c r="J59" s="109" t="s">
        <v>345</v>
      </c>
      <c r="K59" s="68" t="s">
        <v>358</v>
      </c>
      <c r="L59" s="68" t="s">
        <v>41</v>
      </c>
      <c r="M59" s="110" t="s">
        <v>40</v>
      </c>
      <c r="Q59" s="107">
        <v>2246</v>
      </c>
      <c r="R59" s="69" t="s">
        <v>746</v>
      </c>
      <c r="S59" s="107">
        <v>334251</v>
      </c>
      <c r="T59" s="107" t="s">
        <v>315</v>
      </c>
      <c r="U59" s="108">
        <v>1424</v>
      </c>
      <c r="V59" s="69" t="s">
        <v>746</v>
      </c>
      <c r="W59" s="108">
        <v>3571</v>
      </c>
      <c r="X59" s="68" t="s">
        <v>357</v>
      </c>
      <c r="Y59" s="110" t="s">
        <v>40</v>
      </c>
      <c r="Z59" s="111">
        <v>4</v>
      </c>
      <c r="AA59" s="109" t="s">
        <v>327</v>
      </c>
      <c r="AB59" s="107">
        <v>32242</v>
      </c>
      <c r="AC59" s="109" t="s">
        <v>116</v>
      </c>
      <c r="AG59" s="112">
        <f t="shared" si="9"/>
        <v>13498.38</v>
      </c>
      <c r="AH59" s="65">
        <f t="shared" si="0"/>
        <v>1791.5429026478198</v>
      </c>
      <c r="AI59" s="68" t="s">
        <v>559</v>
      </c>
      <c r="AJ59" s="68" t="s">
        <v>391</v>
      </c>
    </row>
    <row r="60" spans="1:36" s="68" customFormat="1" ht="12" customHeight="1" x14ac:dyDescent="0.3">
      <c r="A60" s="68" t="s">
        <v>250</v>
      </c>
      <c r="B60" s="120">
        <v>1511</v>
      </c>
      <c r="C60" s="107">
        <v>334251</v>
      </c>
      <c r="D60" s="107" t="s">
        <v>315</v>
      </c>
      <c r="E60" s="107">
        <v>2246</v>
      </c>
      <c r="F60" s="108">
        <v>1425</v>
      </c>
      <c r="G60" s="69" t="s">
        <v>746</v>
      </c>
      <c r="I60" s="33">
        <v>2262</v>
      </c>
      <c r="J60" s="109" t="s">
        <v>345</v>
      </c>
      <c r="K60" s="68" t="s">
        <v>358</v>
      </c>
      <c r="L60" s="68" t="s">
        <v>41</v>
      </c>
      <c r="M60" s="110" t="s">
        <v>40</v>
      </c>
      <c r="Q60" s="107">
        <v>2246</v>
      </c>
      <c r="R60" s="69" t="s">
        <v>746</v>
      </c>
      <c r="S60" s="107">
        <v>334251</v>
      </c>
      <c r="T60" s="107" t="s">
        <v>315</v>
      </c>
      <c r="U60" s="108">
        <v>1425</v>
      </c>
      <c r="V60" s="69" t="s">
        <v>746</v>
      </c>
      <c r="W60" s="108">
        <v>2262</v>
      </c>
      <c r="X60" s="68" t="s">
        <v>357</v>
      </c>
      <c r="Y60" s="110" t="s">
        <v>40</v>
      </c>
      <c r="Z60" s="111">
        <v>4</v>
      </c>
      <c r="AA60" s="109" t="s">
        <v>327</v>
      </c>
      <c r="AB60" s="107">
        <v>32242</v>
      </c>
      <c r="AC60" s="109" t="s">
        <v>116</v>
      </c>
      <c r="AG60" s="112">
        <f t="shared" si="9"/>
        <v>8550.3599999999988</v>
      </c>
      <c r="AH60" s="65">
        <f t="shared" si="0"/>
        <v>1134.8277921560818</v>
      </c>
      <c r="AI60" s="68" t="s">
        <v>560</v>
      </c>
      <c r="AJ60" s="68" t="s">
        <v>391</v>
      </c>
    </row>
    <row r="61" spans="1:36" s="68" customFormat="1" ht="12.6" customHeight="1" x14ac:dyDescent="0.3">
      <c r="A61" s="68" t="s">
        <v>250</v>
      </c>
      <c r="B61" s="120">
        <v>1512</v>
      </c>
      <c r="C61" s="107">
        <v>334251</v>
      </c>
      <c r="D61" s="107" t="s">
        <v>315</v>
      </c>
      <c r="E61" s="107">
        <v>2246</v>
      </c>
      <c r="F61" s="108">
        <v>1426</v>
      </c>
      <c r="G61" s="69" t="s">
        <v>746</v>
      </c>
      <c r="I61" s="33">
        <v>1246</v>
      </c>
      <c r="J61" s="109" t="s">
        <v>345</v>
      </c>
      <c r="K61" s="68" t="s">
        <v>358</v>
      </c>
      <c r="L61" s="68" t="s">
        <v>41</v>
      </c>
      <c r="M61" s="110" t="s">
        <v>40</v>
      </c>
      <c r="Q61" s="107">
        <v>2246</v>
      </c>
      <c r="R61" s="69" t="s">
        <v>746</v>
      </c>
      <c r="S61" s="107">
        <v>334251</v>
      </c>
      <c r="T61" s="107" t="s">
        <v>315</v>
      </c>
      <c r="U61" s="108">
        <v>1426</v>
      </c>
      <c r="V61" s="69" t="s">
        <v>746</v>
      </c>
      <c r="W61" s="108">
        <v>1246</v>
      </c>
      <c r="X61" s="68" t="s">
        <v>357</v>
      </c>
      <c r="Y61" s="110" t="s">
        <v>40</v>
      </c>
      <c r="Z61" s="111">
        <v>4</v>
      </c>
      <c r="AA61" s="109" t="s">
        <v>327</v>
      </c>
      <c r="AB61" s="107">
        <v>32242</v>
      </c>
      <c r="AC61" s="109" t="s">
        <v>116</v>
      </c>
      <c r="AG61" s="112">
        <f t="shared" si="9"/>
        <v>4709.88</v>
      </c>
      <c r="AH61" s="65">
        <f t="shared" si="0"/>
        <v>625.10850089587893</v>
      </c>
      <c r="AI61" s="68" t="s">
        <v>561</v>
      </c>
      <c r="AJ61" s="68" t="s">
        <v>391</v>
      </c>
    </row>
    <row r="62" spans="1:36" s="68" customFormat="1" ht="14.4" customHeight="1" x14ac:dyDescent="0.3">
      <c r="A62" s="68" t="s">
        <v>250</v>
      </c>
      <c r="B62" s="120">
        <v>1513</v>
      </c>
      <c r="C62" s="107">
        <v>334251</v>
      </c>
      <c r="D62" s="107" t="s">
        <v>315</v>
      </c>
      <c r="E62" s="107">
        <v>2246</v>
      </c>
      <c r="F62" s="108">
        <v>1427</v>
      </c>
      <c r="G62" s="69" t="s">
        <v>746</v>
      </c>
      <c r="I62" s="33">
        <v>1206</v>
      </c>
      <c r="J62" s="109" t="s">
        <v>335</v>
      </c>
      <c r="K62" s="68" t="s">
        <v>358</v>
      </c>
      <c r="L62" s="68" t="s">
        <v>41</v>
      </c>
      <c r="M62" s="110" t="s">
        <v>40</v>
      </c>
      <c r="Q62" s="107">
        <v>2246</v>
      </c>
      <c r="R62" s="69" t="s">
        <v>746</v>
      </c>
      <c r="S62" s="107">
        <v>334251</v>
      </c>
      <c r="T62" s="107" t="s">
        <v>315</v>
      </c>
      <c r="U62" s="108">
        <v>1427</v>
      </c>
      <c r="V62" s="69" t="s">
        <v>746</v>
      </c>
      <c r="W62" s="108">
        <v>1206</v>
      </c>
      <c r="X62" s="68" t="s">
        <v>357</v>
      </c>
      <c r="Y62" s="110" t="s">
        <v>40</v>
      </c>
      <c r="Z62" s="111">
        <v>4</v>
      </c>
      <c r="AA62" s="109" t="s">
        <v>156</v>
      </c>
      <c r="AB62" s="107">
        <v>32242</v>
      </c>
      <c r="AC62" s="109" t="s">
        <v>116</v>
      </c>
      <c r="AG62" s="112">
        <f t="shared" si="9"/>
        <v>4558.6799999999994</v>
      </c>
      <c r="AH62" s="65">
        <f t="shared" si="0"/>
        <v>605.04081226358733</v>
      </c>
      <c r="AI62" s="68" t="s">
        <v>562</v>
      </c>
      <c r="AJ62" s="68" t="s">
        <v>391</v>
      </c>
    </row>
    <row r="63" spans="1:36" s="68" customFormat="1" ht="13.8" customHeight="1" x14ac:dyDescent="0.3">
      <c r="A63" s="68" t="s">
        <v>250</v>
      </c>
      <c r="B63" s="120">
        <v>1514</v>
      </c>
      <c r="C63" s="107">
        <v>334251</v>
      </c>
      <c r="D63" s="107" t="s">
        <v>315</v>
      </c>
      <c r="E63" s="107">
        <v>2246</v>
      </c>
      <c r="F63" s="108">
        <v>1428</v>
      </c>
      <c r="G63" s="69" t="s">
        <v>746</v>
      </c>
      <c r="I63" s="33">
        <v>610</v>
      </c>
      <c r="J63" s="109" t="s">
        <v>335</v>
      </c>
      <c r="K63" s="68" t="s">
        <v>358</v>
      </c>
      <c r="L63" s="68" t="s">
        <v>41</v>
      </c>
      <c r="M63" s="110" t="s">
        <v>40</v>
      </c>
      <c r="Q63" s="107">
        <v>2246</v>
      </c>
      <c r="R63" s="69" t="s">
        <v>746</v>
      </c>
      <c r="S63" s="107">
        <v>334251</v>
      </c>
      <c r="T63" s="107" t="s">
        <v>315</v>
      </c>
      <c r="U63" s="108">
        <v>1428</v>
      </c>
      <c r="V63" s="69" t="s">
        <v>746</v>
      </c>
      <c r="W63" s="108">
        <v>610</v>
      </c>
      <c r="X63" s="68" t="s">
        <v>357</v>
      </c>
      <c r="Y63" s="110" t="s">
        <v>40</v>
      </c>
      <c r="Z63" s="111">
        <v>4</v>
      </c>
      <c r="AA63" s="109" t="s">
        <v>156</v>
      </c>
      <c r="AB63" s="107">
        <v>32242</v>
      </c>
      <c r="AC63" s="109" t="s">
        <v>116</v>
      </c>
      <c r="AG63" s="112">
        <f t="shared" si="9"/>
        <v>2305.7999999999997</v>
      </c>
      <c r="AH63" s="65">
        <f t="shared" si="0"/>
        <v>306.03225164244469</v>
      </c>
      <c r="AI63" s="68" t="s">
        <v>563</v>
      </c>
      <c r="AJ63" s="68" t="s">
        <v>391</v>
      </c>
    </row>
    <row r="64" spans="1:36" s="68" customFormat="1" ht="13.8" customHeight="1" x14ac:dyDescent="0.3">
      <c r="A64" s="68" t="s">
        <v>250</v>
      </c>
      <c r="B64" s="120">
        <v>1515</v>
      </c>
      <c r="C64" s="107">
        <v>334251</v>
      </c>
      <c r="D64" s="107" t="s">
        <v>315</v>
      </c>
      <c r="E64" s="107">
        <v>2246</v>
      </c>
      <c r="F64" s="108">
        <v>1429</v>
      </c>
      <c r="G64" s="69" t="s">
        <v>746</v>
      </c>
      <c r="I64" s="33">
        <v>1120</v>
      </c>
      <c r="J64" s="109" t="s">
        <v>346</v>
      </c>
      <c r="K64" s="68" t="s">
        <v>358</v>
      </c>
      <c r="L64" s="68" t="s">
        <v>41</v>
      </c>
      <c r="M64" s="110" t="s">
        <v>40</v>
      </c>
      <c r="Q64" s="107">
        <v>2246</v>
      </c>
      <c r="R64" s="69" t="s">
        <v>746</v>
      </c>
      <c r="S64" s="107">
        <v>334251</v>
      </c>
      <c r="T64" s="107" t="s">
        <v>315</v>
      </c>
      <c r="U64" s="108">
        <v>1429</v>
      </c>
      <c r="V64" s="69" t="s">
        <v>746</v>
      </c>
      <c r="W64" s="108">
        <v>1120</v>
      </c>
      <c r="X64" s="68" t="s">
        <v>357</v>
      </c>
      <c r="Y64" s="110" t="s">
        <v>40</v>
      </c>
      <c r="Z64" s="111">
        <v>5</v>
      </c>
      <c r="AA64" s="109" t="s">
        <v>146</v>
      </c>
      <c r="AB64" s="107">
        <v>32242</v>
      </c>
      <c r="AC64" s="109" t="s">
        <v>116</v>
      </c>
      <c r="AG64" s="112">
        <f t="shared" si="9"/>
        <v>4233.5999999999995</v>
      </c>
      <c r="AH64" s="65">
        <f t="shared" si="0"/>
        <v>561.89528170416077</v>
      </c>
      <c r="AI64" s="68" t="s">
        <v>564</v>
      </c>
      <c r="AJ64" s="68" t="s">
        <v>391</v>
      </c>
    </row>
    <row r="65" spans="1:36" s="68" customFormat="1" ht="13.8" customHeight="1" x14ac:dyDescent="0.3">
      <c r="A65" s="68" t="s">
        <v>250</v>
      </c>
      <c r="B65" s="120">
        <v>1516</v>
      </c>
      <c r="C65" s="107">
        <v>334251</v>
      </c>
      <c r="D65" s="107" t="s">
        <v>315</v>
      </c>
      <c r="E65" s="107">
        <v>2246</v>
      </c>
      <c r="F65" s="108">
        <v>1430</v>
      </c>
      <c r="G65" s="69" t="s">
        <v>746</v>
      </c>
      <c r="I65" s="33">
        <v>2235</v>
      </c>
      <c r="J65" s="109" t="s">
        <v>346</v>
      </c>
      <c r="K65" s="68" t="s">
        <v>358</v>
      </c>
      <c r="L65" s="68" t="s">
        <v>41</v>
      </c>
      <c r="M65" s="110" t="s">
        <v>40</v>
      </c>
      <c r="O65" s="69"/>
      <c r="Q65" s="107">
        <v>2246</v>
      </c>
      <c r="R65" s="69" t="s">
        <v>746</v>
      </c>
      <c r="S65" s="107">
        <v>334251</v>
      </c>
      <c r="T65" s="107" t="s">
        <v>315</v>
      </c>
      <c r="U65" s="108">
        <v>1430</v>
      </c>
      <c r="V65" s="69" t="s">
        <v>746</v>
      </c>
      <c r="W65" s="108">
        <v>2235</v>
      </c>
      <c r="X65" s="68" t="s">
        <v>357</v>
      </c>
      <c r="Y65" s="110" t="s">
        <v>40</v>
      </c>
      <c r="Z65" s="111">
        <v>5</v>
      </c>
      <c r="AA65" s="109" t="s">
        <v>146</v>
      </c>
      <c r="AB65" s="107">
        <v>32242</v>
      </c>
      <c r="AC65" s="109" t="s">
        <v>116</v>
      </c>
      <c r="AG65" s="112">
        <f t="shared" si="9"/>
        <v>8448.2999999999993</v>
      </c>
      <c r="AH65" s="65">
        <f t="shared" si="0"/>
        <v>1121.2821023292852</v>
      </c>
      <c r="AI65" s="68" t="s">
        <v>565</v>
      </c>
      <c r="AJ65" s="68" t="s">
        <v>391</v>
      </c>
    </row>
    <row r="66" spans="1:36" s="68" customFormat="1" ht="11.4" customHeight="1" x14ac:dyDescent="0.3">
      <c r="A66" s="68" t="s">
        <v>250</v>
      </c>
      <c r="B66" s="120">
        <v>1517</v>
      </c>
      <c r="C66" s="107">
        <v>334251</v>
      </c>
      <c r="D66" s="107" t="s">
        <v>315</v>
      </c>
      <c r="E66" s="107">
        <v>2246</v>
      </c>
      <c r="F66" s="108">
        <v>1431</v>
      </c>
      <c r="G66" s="69" t="s">
        <v>746</v>
      </c>
      <c r="I66" s="33">
        <v>2321</v>
      </c>
      <c r="J66" s="109" t="s">
        <v>346</v>
      </c>
      <c r="K66" s="68" t="s">
        <v>358</v>
      </c>
      <c r="L66" s="68" t="s">
        <v>41</v>
      </c>
      <c r="M66" s="110" t="s">
        <v>40</v>
      </c>
      <c r="Q66" s="107">
        <v>2246</v>
      </c>
      <c r="R66" s="69" t="s">
        <v>746</v>
      </c>
      <c r="S66" s="107">
        <v>334251</v>
      </c>
      <c r="T66" s="107" t="s">
        <v>315</v>
      </c>
      <c r="U66" s="108">
        <v>1431</v>
      </c>
      <c r="V66" s="69" t="s">
        <v>746</v>
      </c>
      <c r="W66" s="108">
        <v>2321</v>
      </c>
      <c r="X66" s="68" t="s">
        <v>357</v>
      </c>
      <c r="Y66" s="110" t="s">
        <v>40</v>
      </c>
      <c r="Z66" s="111">
        <v>8</v>
      </c>
      <c r="AA66" s="109" t="s">
        <v>146</v>
      </c>
      <c r="AB66" s="107">
        <v>32242</v>
      </c>
      <c r="AC66" s="109" t="s">
        <v>116</v>
      </c>
      <c r="AG66" s="112">
        <f t="shared" si="9"/>
        <v>8773.3799999999992</v>
      </c>
      <c r="AH66" s="65">
        <f t="shared" si="0"/>
        <v>1164.4276328887117</v>
      </c>
      <c r="AI66" s="68" t="s">
        <v>566</v>
      </c>
      <c r="AJ66" s="68" t="s">
        <v>391</v>
      </c>
    </row>
    <row r="67" spans="1:36" s="68" customFormat="1" ht="14.4" customHeight="1" x14ac:dyDescent="0.3">
      <c r="A67" s="68" t="s">
        <v>250</v>
      </c>
      <c r="B67" s="120">
        <v>1518</v>
      </c>
      <c r="C67" s="107">
        <v>334251</v>
      </c>
      <c r="D67" s="107" t="s">
        <v>315</v>
      </c>
      <c r="E67" s="107">
        <v>2246</v>
      </c>
      <c r="F67" s="108">
        <v>1432</v>
      </c>
      <c r="G67" s="69" t="s">
        <v>746</v>
      </c>
      <c r="I67" s="33">
        <v>2339</v>
      </c>
      <c r="J67" s="109" t="s">
        <v>346</v>
      </c>
      <c r="K67" s="68" t="s">
        <v>358</v>
      </c>
      <c r="L67" s="68" t="s">
        <v>41</v>
      </c>
      <c r="M67" s="110" t="s">
        <v>40</v>
      </c>
      <c r="Q67" s="107">
        <v>2246</v>
      </c>
      <c r="R67" s="69" t="s">
        <v>746</v>
      </c>
      <c r="S67" s="107">
        <v>334251</v>
      </c>
      <c r="T67" s="107" t="s">
        <v>315</v>
      </c>
      <c r="U67" s="108">
        <v>1432</v>
      </c>
      <c r="V67" s="69" t="s">
        <v>746</v>
      </c>
      <c r="W67" s="108">
        <v>2339</v>
      </c>
      <c r="X67" s="68" t="s">
        <v>357</v>
      </c>
      <c r="Y67" s="110" t="s">
        <v>40</v>
      </c>
      <c r="Z67" s="111">
        <v>58</v>
      </c>
      <c r="AA67" s="109" t="s">
        <v>146</v>
      </c>
      <c r="AB67" s="107">
        <v>32242</v>
      </c>
      <c r="AC67" s="109" t="s">
        <v>116</v>
      </c>
      <c r="AG67" s="112">
        <f t="shared" si="9"/>
        <v>8841.42</v>
      </c>
      <c r="AH67" s="65">
        <f t="shared" si="0"/>
        <v>1173.4580927732429</v>
      </c>
      <c r="AI67" s="68" t="s">
        <v>567</v>
      </c>
      <c r="AJ67" s="68" t="s">
        <v>391</v>
      </c>
    </row>
    <row r="68" spans="1:36" s="68" customFormat="1" ht="13.8" customHeight="1" x14ac:dyDescent="0.3">
      <c r="A68" s="68" t="s">
        <v>250</v>
      </c>
      <c r="B68" s="120">
        <v>1519</v>
      </c>
      <c r="C68" s="107">
        <v>334251</v>
      </c>
      <c r="D68" s="107" t="s">
        <v>315</v>
      </c>
      <c r="E68" s="107">
        <v>2246</v>
      </c>
      <c r="F68" s="108">
        <v>1433</v>
      </c>
      <c r="G68" s="69" t="s">
        <v>746</v>
      </c>
      <c r="I68" s="33">
        <v>1436</v>
      </c>
      <c r="J68" s="109" t="s">
        <v>346</v>
      </c>
      <c r="K68" s="68" t="s">
        <v>358</v>
      </c>
      <c r="L68" s="68" t="s">
        <v>41</v>
      </c>
      <c r="M68" s="110" t="s">
        <v>40</v>
      </c>
      <c r="Q68" s="107">
        <v>2246</v>
      </c>
      <c r="R68" s="69" t="s">
        <v>746</v>
      </c>
      <c r="S68" s="107">
        <v>334251</v>
      </c>
      <c r="T68" s="107" t="s">
        <v>315</v>
      </c>
      <c r="U68" s="108">
        <v>1433</v>
      </c>
      <c r="V68" s="69" t="s">
        <v>746</v>
      </c>
      <c r="W68" s="108">
        <v>1436</v>
      </c>
      <c r="X68" s="68" t="s">
        <v>357</v>
      </c>
      <c r="Y68" s="110" t="s">
        <v>40</v>
      </c>
      <c r="Z68" s="111">
        <v>58</v>
      </c>
      <c r="AA68" s="109" t="s">
        <v>146</v>
      </c>
      <c r="AB68" s="107">
        <v>32242</v>
      </c>
      <c r="AC68" s="109" t="s">
        <v>116</v>
      </c>
      <c r="AG68" s="112">
        <f t="shared" si="9"/>
        <v>5428.08</v>
      </c>
      <c r="AH68" s="65">
        <f t="shared" si="0"/>
        <v>720.43002189926335</v>
      </c>
      <c r="AI68" s="68" t="s">
        <v>568</v>
      </c>
      <c r="AJ68" s="68" t="s">
        <v>391</v>
      </c>
    </row>
    <row r="69" spans="1:36" s="68" customFormat="1" ht="12.6" customHeight="1" x14ac:dyDescent="0.3">
      <c r="A69" s="68" t="s">
        <v>250</v>
      </c>
      <c r="B69" s="120">
        <v>1520</v>
      </c>
      <c r="C69" s="107">
        <v>334251</v>
      </c>
      <c r="D69" s="107" t="s">
        <v>315</v>
      </c>
      <c r="E69" s="107">
        <v>2246</v>
      </c>
      <c r="F69" s="108" t="s">
        <v>328</v>
      </c>
      <c r="G69" s="69" t="s">
        <v>746</v>
      </c>
      <c r="I69" s="33">
        <v>10454</v>
      </c>
      <c r="J69" s="109" t="s">
        <v>347</v>
      </c>
      <c r="K69" s="68" t="s">
        <v>358</v>
      </c>
      <c r="L69" s="68" t="s">
        <v>41</v>
      </c>
      <c r="M69" s="110" t="s">
        <v>40</v>
      </c>
      <c r="Q69" s="107">
        <v>2246</v>
      </c>
      <c r="R69" s="69" t="s">
        <v>746</v>
      </c>
      <c r="S69" s="107">
        <v>334251</v>
      </c>
      <c r="T69" s="107" t="s">
        <v>315</v>
      </c>
      <c r="U69" s="108" t="s">
        <v>328</v>
      </c>
      <c r="V69" s="69" t="s">
        <v>746</v>
      </c>
      <c r="W69" s="108">
        <v>10454</v>
      </c>
      <c r="X69" s="68" t="s">
        <v>357</v>
      </c>
      <c r="Y69" s="110" t="s">
        <v>40</v>
      </c>
      <c r="Z69" s="111">
        <v>89</v>
      </c>
      <c r="AA69" s="109" t="s">
        <v>321</v>
      </c>
      <c r="AB69" s="107">
        <v>32242</v>
      </c>
      <c r="AC69" s="109" t="s">
        <v>38</v>
      </c>
      <c r="AG69" s="112">
        <f>I69*6.12</f>
        <v>63978.48</v>
      </c>
      <c r="AH69" s="65">
        <f t="shared" ref="AH69:AH96" si="10">AG69/7.5345</f>
        <v>8491.4035436989852</v>
      </c>
      <c r="AI69" s="68" t="s">
        <v>569</v>
      </c>
      <c r="AJ69" s="68" t="s">
        <v>391</v>
      </c>
    </row>
    <row r="70" spans="1:36" s="68" customFormat="1" ht="15" customHeight="1" x14ac:dyDescent="0.3">
      <c r="A70" s="68" t="s">
        <v>250</v>
      </c>
      <c r="B70" s="120">
        <v>1521</v>
      </c>
      <c r="C70" s="107">
        <v>334251</v>
      </c>
      <c r="D70" s="107" t="s">
        <v>315</v>
      </c>
      <c r="E70" s="107">
        <v>2522</v>
      </c>
      <c r="F70" s="108">
        <v>1435</v>
      </c>
      <c r="G70" s="69" t="s">
        <v>754</v>
      </c>
      <c r="I70" s="33">
        <v>34630</v>
      </c>
      <c r="J70" s="109" t="s">
        <v>348</v>
      </c>
      <c r="K70" s="68" t="s">
        <v>358</v>
      </c>
      <c r="L70" s="68" t="s">
        <v>41</v>
      </c>
      <c r="M70" s="110" t="s">
        <v>40</v>
      </c>
      <c r="N70" s="68" t="s">
        <v>755</v>
      </c>
      <c r="O70" s="69" t="s">
        <v>754</v>
      </c>
      <c r="Q70" s="107">
        <v>2522</v>
      </c>
      <c r="R70" s="69" t="s">
        <v>754</v>
      </c>
      <c r="S70" s="107">
        <v>334251</v>
      </c>
      <c r="T70" s="107" t="s">
        <v>315</v>
      </c>
      <c r="U70" s="108">
        <v>1435</v>
      </c>
      <c r="V70" s="69" t="s">
        <v>754</v>
      </c>
      <c r="W70" s="108">
        <v>34630</v>
      </c>
      <c r="X70" s="68" t="s">
        <v>357</v>
      </c>
      <c r="Y70" s="110" t="s">
        <v>40</v>
      </c>
      <c r="Z70" s="111">
        <v>67</v>
      </c>
      <c r="AA70" s="109" t="s">
        <v>329</v>
      </c>
      <c r="AB70" s="107">
        <v>32242</v>
      </c>
      <c r="AC70" s="109" t="s">
        <v>116</v>
      </c>
      <c r="AG70" s="112">
        <f>I70*4.69</f>
        <v>162414.70000000001</v>
      </c>
      <c r="AH70" s="65">
        <f t="shared" si="10"/>
        <v>21556.135111818967</v>
      </c>
      <c r="AI70" s="68" t="s">
        <v>570</v>
      </c>
      <c r="AJ70" s="68" t="s">
        <v>391</v>
      </c>
    </row>
    <row r="71" spans="1:36" s="68" customFormat="1" ht="13.8" customHeight="1" x14ac:dyDescent="0.3">
      <c r="A71" s="68" t="s">
        <v>250</v>
      </c>
      <c r="B71" s="120">
        <v>1522</v>
      </c>
      <c r="C71" s="107">
        <v>334251</v>
      </c>
      <c r="D71" s="107" t="s">
        <v>315</v>
      </c>
      <c r="E71" s="107">
        <v>2522</v>
      </c>
      <c r="F71" s="108">
        <v>1436</v>
      </c>
      <c r="G71" s="69" t="s">
        <v>754</v>
      </c>
      <c r="I71" s="33">
        <v>5407</v>
      </c>
      <c r="J71" s="109" t="s">
        <v>349</v>
      </c>
      <c r="K71" s="68" t="s">
        <v>358</v>
      </c>
      <c r="L71" s="68" t="s">
        <v>41</v>
      </c>
      <c r="M71" s="110" t="s">
        <v>40</v>
      </c>
      <c r="N71" s="68" t="s">
        <v>755</v>
      </c>
      <c r="O71" s="69" t="s">
        <v>754</v>
      </c>
      <c r="Q71" s="107">
        <v>2522</v>
      </c>
      <c r="R71" s="69" t="s">
        <v>754</v>
      </c>
      <c r="S71" s="107">
        <v>334251</v>
      </c>
      <c r="T71" s="107" t="s">
        <v>315</v>
      </c>
      <c r="U71" s="108">
        <v>1436</v>
      </c>
      <c r="V71" s="69" t="s">
        <v>754</v>
      </c>
      <c r="W71" s="108">
        <v>5407</v>
      </c>
      <c r="X71" s="68" t="s">
        <v>357</v>
      </c>
      <c r="Y71" s="110" t="s">
        <v>40</v>
      </c>
      <c r="Z71" s="111">
        <v>8</v>
      </c>
      <c r="AA71" s="109" t="s">
        <v>320</v>
      </c>
      <c r="AB71" s="107">
        <v>32242</v>
      </c>
      <c r="AC71" s="109" t="s">
        <v>116</v>
      </c>
      <c r="AG71" s="112">
        <f t="shared" ref="AG71:AG75" si="11">I71*6.12</f>
        <v>33090.840000000004</v>
      </c>
      <c r="AH71" s="65">
        <f t="shared" si="10"/>
        <v>4391.9092175990445</v>
      </c>
      <c r="AI71" s="68" t="s">
        <v>571</v>
      </c>
      <c r="AJ71" s="68" t="s">
        <v>391</v>
      </c>
    </row>
    <row r="72" spans="1:36" s="68" customFormat="1" ht="14.4" customHeight="1" x14ac:dyDescent="0.3">
      <c r="A72" s="68" t="s">
        <v>250</v>
      </c>
      <c r="B72" s="120">
        <v>1523</v>
      </c>
      <c r="C72" s="107">
        <v>334251</v>
      </c>
      <c r="D72" s="107" t="s">
        <v>315</v>
      </c>
      <c r="E72" s="107">
        <v>2522</v>
      </c>
      <c r="F72" s="108">
        <v>1437</v>
      </c>
      <c r="G72" s="69" t="s">
        <v>754</v>
      </c>
      <c r="I72" s="33">
        <v>5393</v>
      </c>
      <c r="J72" s="109" t="s">
        <v>350</v>
      </c>
      <c r="K72" s="68" t="s">
        <v>358</v>
      </c>
      <c r="L72" s="68" t="s">
        <v>41</v>
      </c>
      <c r="M72" s="110" t="s">
        <v>40</v>
      </c>
      <c r="N72" s="68" t="s">
        <v>755</v>
      </c>
      <c r="O72" s="69" t="s">
        <v>754</v>
      </c>
      <c r="Q72" s="107">
        <v>2522</v>
      </c>
      <c r="R72" s="69" t="s">
        <v>754</v>
      </c>
      <c r="S72" s="107">
        <v>334251</v>
      </c>
      <c r="T72" s="107" t="s">
        <v>315</v>
      </c>
      <c r="U72" s="108">
        <v>1437</v>
      </c>
      <c r="V72" s="69" t="s">
        <v>754</v>
      </c>
      <c r="W72" s="108">
        <v>5393</v>
      </c>
      <c r="X72" s="68" t="s">
        <v>357</v>
      </c>
      <c r="Y72" s="110" t="s">
        <v>40</v>
      </c>
      <c r="Z72" s="111">
        <v>5</v>
      </c>
      <c r="AA72" s="109" t="s">
        <v>320</v>
      </c>
      <c r="AB72" s="107">
        <v>32242</v>
      </c>
      <c r="AC72" s="109" t="s">
        <v>116</v>
      </c>
      <c r="AG72" s="112">
        <f t="shared" si="11"/>
        <v>33005.160000000003</v>
      </c>
      <c r="AH72" s="65">
        <f t="shared" si="10"/>
        <v>4380.5375273740792</v>
      </c>
      <c r="AI72" s="68" t="s">
        <v>572</v>
      </c>
      <c r="AJ72" s="68" t="s">
        <v>391</v>
      </c>
    </row>
    <row r="73" spans="1:36" s="68" customFormat="1" ht="15" customHeight="1" x14ac:dyDescent="0.3">
      <c r="A73" s="68" t="s">
        <v>250</v>
      </c>
      <c r="B73" s="120">
        <v>1524</v>
      </c>
      <c r="C73" s="107">
        <v>334251</v>
      </c>
      <c r="D73" s="107" t="s">
        <v>315</v>
      </c>
      <c r="E73" s="107">
        <v>2522</v>
      </c>
      <c r="F73" s="108">
        <v>1438</v>
      </c>
      <c r="G73" s="69" t="s">
        <v>754</v>
      </c>
      <c r="I73" s="33">
        <v>5393</v>
      </c>
      <c r="J73" s="109" t="s">
        <v>349</v>
      </c>
      <c r="K73" s="68" t="s">
        <v>358</v>
      </c>
      <c r="L73" s="68" t="s">
        <v>41</v>
      </c>
      <c r="M73" s="110" t="s">
        <v>40</v>
      </c>
      <c r="N73" s="68" t="s">
        <v>755</v>
      </c>
      <c r="O73" s="69" t="s">
        <v>754</v>
      </c>
      <c r="Q73" s="107">
        <v>2522</v>
      </c>
      <c r="R73" s="69" t="s">
        <v>754</v>
      </c>
      <c r="S73" s="107">
        <v>334251</v>
      </c>
      <c r="T73" s="107" t="s">
        <v>315</v>
      </c>
      <c r="U73" s="108">
        <v>1438</v>
      </c>
      <c r="V73" s="69" t="s">
        <v>754</v>
      </c>
      <c r="W73" s="108">
        <v>5393</v>
      </c>
      <c r="X73" s="68" t="s">
        <v>357</v>
      </c>
      <c r="Y73" s="110" t="s">
        <v>40</v>
      </c>
      <c r="Z73" s="111">
        <v>5</v>
      </c>
      <c r="AA73" s="109" t="s">
        <v>320</v>
      </c>
      <c r="AB73" s="107">
        <v>32242</v>
      </c>
      <c r="AC73" s="109" t="s">
        <v>116</v>
      </c>
      <c r="AG73" s="112">
        <f t="shared" si="11"/>
        <v>33005.160000000003</v>
      </c>
      <c r="AH73" s="65">
        <f t="shared" si="10"/>
        <v>4380.5375273740792</v>
      </c>
      <c r="AI73" s="68" t="s">
        <v>573</v>
      </c>
      <c r="AJ73" s="68" t="s">
        <v>391</v>
      </c>
    </row>
    <row r="74" spans="1:36" s="68" customFormat="1" ht="13.8" customHeight="1" x14ac:dyDescent="0.3">
      <c r="A74" s="68" t="s">
        <v>250</v>
      </c>
      <c r="B74" s="120">
        <v>1525</v>
      </c>
      <c r="C74" s="107">
        <v>334251</v>
      </c>
      <c r="D74" s="107" t="s">
        <v>315</v>
      </c>
      <c r="E74" s="107">
        <v>2522</v>
      </c>
      <c r="F74" s="108">
        <v>1439</v>
      </c>
      <c r="G74" s="69" t="s">
        <v>754</v>
      </c>
      <c r="I74" s="33">
        <v>5553</v>
      </c>
      <c r="J74" s="109" t="s">
        <v>349</v>
      </c>
      <c r="K74" s="68" t="s">
        <v>358</v>
      </c>
      <c r="L74" s="68" t="s">
        <v>41</v>
      </c>
      <c r="M74" s="110" t="s">
        <v>40</v>
      </c>
      <c r="N74" s="68" t="s">
        <v>755</v>
      </c>
      <c r="O74" s="69" t="s">
        <v>754</v>
      </c>
      <c r="Q74" s="107">
        <v>2522</v>
      </c>
      <c r="R74" s="69" t="s">
        <v>754</v>
      </c>
      <c r="S74" s="107">
        <v>334251</v>
      </c>
      <c r="T74" s="107" t="s">
        <v>315</v>
      </c>
      <c r="U74" s="108">
        <v>1439</v>
      </c>
      <c r="V74" s="69" t="s">
        <v>754</v>
      </c>
      <c r="W74" s="108">
        <v>5553</v>
      </c>
      <c r="X74" s="68" t="s">
        <v>357</v>
      </c>
      <c r="Y74" s="110" t="s">
        <v>40</v>
      </c>
      <c r="Z74" s="111">
        <v>5</v>
      </c>
      <c r="AA74" s="109" t="s">
        <v>320</v>
      </c>
      <c r="AB74" s="107">
        <v>32242</v>
      </c>
      <c r="AC74" s="109" t="s">
        <v>116</v>
      </c>
      <c r="AG74" s="112">
        <f t="shared" si="11"/>
        <v>33984.36</v>
      </c>
      <c r="AH74" s="65">
        <f t="shared" si="10"/>
        <v>4510.4997013736811</v>
      </c>
      <c r="AI74" s="68" t="s">
        <v>574</v>
      </c>
      <c r="AJ74" s="68" t="s">
        <v>391</v>
      </c>
    </row>
    <row r="75" spans="1:36" s="68" customFormat="1" ht="15" customHeight="1" x14ac:dyDescent="0.3">
      <c r="A75" s="68" t="s">
        <v>250</v>
      </c>
      <c r="B75" s="120">
        <v>1526</v>
      </c>
      <c r="C75" s="107">
        <v>334251</v>
      </c>
      <c r="D75" s="107" t="s">
        <v>315</v>
      </c>
      <c r="E75" s="107">
        <v>2246</v>
      </c>
      <c r="F75" s="108">
        <v>1440</v>
      </c>
      <c r="G75" s="69" t="s">
        <v>746</v>
      </c>
      <c r="I75" s="33">
        <v>7439</v>
      </c>
      <c r="J75" s="109" t="s">
        <v>351</v>
      </c>
      <c r="K75" s="68" t="s">
        <v>358</v>
      </c>
      <c r="L75" s="68" t="s">
        <v>41</v>
      </c>
      <c r="M75" s="110" t="s">
        <v>40</v>
      </c>
      <c r="Q75" s="107">
        <v>2246</v>
      </c>
      <c r="R75" s="69" t="s">
        <v>746</v>
      </c>
      <c r="S75" s="107">
        <v>334251</v>
      </c>
      <c r="T75" s="107" t="s">
        <v>315</v>
      </c>
      <c r="U75" s="108">
        <v>1440</v>
      </c>
      <c r="V75" s="69" t="s">
        <v>746</v>
      </c>
      <c r="W75" s="108">
        <v>7439</v>
      </c>
      <c r="X75" s="68" t="s">
        <v>357</v>
      </c>
      <c r="Y75" s="110" t="s">
        <v>40</v>
      </c>
      <c r="Z75" s="111">
        <v>5</v>
      </c>
      <c r="AA75" s="109" t="s">
        <v>131</v>
      </c>
      <c r="AB75" s="107">
        <v>32242</v>
      </c>
      <c r="AC75" s="109" t="s">
        <v>116</v>
      </c>
      <c r="AG75" s="112">
        <f t="shared" si="11"/>
        <v>45526.68</v>
      </c>
      <c r="AH75" s="65">
        <f t="shared" si="10"/>
        <v>6042.4288273939874</v>
      </c>
      <c r="AI75" s="68" t="s">
        <v>575</v>
      </c>
      <c r="AJ75" s="68" t="s">
        <v>391</v>
      </c>
    </row>
    <row r="76" spans="1:36" s="68" customFormat="1" ht="14.4" customHeight="1" x14ac:dyDescent="0.3">
      <c r="A76" s="68" t="s">
        <v>250</v>
      </c>
      <c r="B76" s="120">
        <v>1527</v>
      </c>
      <c r="C76" s="107">
        <v>334251</v>
      </c>
      <c r="D76" s="107" t="s">
        <v>315</v>
      </c>
      <c r="E76" s="107">
        <v>2246</v>
      </c>
      <c r="F76" s="108">
        <v>1441</v>
      </c>
      <c r="G76" s="69" t="s">
        <v>746</v>
      </c>
      <c r="I76" s="33">
        <v>2640</v>
      </c>
      <c r="J76" s="109" t="s">
        <v>351</v>
      </c>
      <c r="K76" s="68" t="s">
        <v>358</v>
      </c>
      <c r="L76" s="68" t="s">
        <v>41</v>
      </c>
      <c r="M76" s="110" t="s">
        <v>40</v>
      </c>
      <c r="Q76" s="107">
        <v>2246</v>
      </c>
      <c r="R76" s="69" t="s">
        <v>746</v>
      </c>
      <c r="S76" s="107">
        <v>334251</v>
      </c>
      <c r="T76" s="107" t="s">
        <v>315</v>
      </c>
      <c r="U76" s="108">
        <v>1441</v>
      </c>
      <c r="V76" s="69" t="s">
        <v>746</v>
      </c>
      <c r="W76" s="108">
        <v>2640</v>
      </c>
      <c r="X76" s="68" t="s">
        <v>357</v>
      </c>
      <c r="Y76" s="110" t="s">
        <v>40</v>
      </c>
      <c r="Z76" s="111">
        <v>5</v>
      </c>
      <c r="AA76" s="109" t="s">
        <v>131</v>
      </c>
      <c r="AB76" s="107">
        <v>32242</v>
      </c>
      <c r="AC76" s="109" t="s">
        <v>116</v>
      </c>
      <c r="AG76" s="112">
        <f t="shared" ref="AG76:AG85" si="12">I76*3.78</f>
        <v>9979.1999999999989</v>
      </c>
      <c r="AH76" s="65">
        <f t="shared" si="10"/>
        <v>1324.467449731236</v>
      </c>
      <c r="AI76" s="68" t="s">
        <v>576</v>
      </c>
      <c r="AJ76" s="68" t="s">
        <v>391</v>
      </c>
    </row>
    <row r="77" spans="1:36" s="68" customFormat="1" ht="13.8" customHeight="1" x14ac:dyDescent="0.3">
      <c r="A77" s="68" t="s">
        <v>250</v>
      </c>
      <c r="B77" s="120">
        <v>1528</v>
      </c>
      <c r="C77" s="107">
        <v>334251</v>
      </c>
      <c r="D77" s="107" t="s">
        <v>315</v>
      </c>
      <c r="E77" s="107">
        <v>2246</v>
      </c>
      <c r="F77" s="108">
        <v>1442</v>
      </c>
      <c r="G77" s="69" t="s">
        <v>746</v>
      </c>
      <c r="I77" s="33">
        <v>3316</v>
      </c>
      <c r="J77" s="109" t="s">
        <v>351</v>
      </c>
      <c r="K77" s="68" t="s">
        <v>358</v>
      </c>
      <c r="L77" s="68" t="s">
        <v>41</v>
      </c>
      <c r="M77" s="110" t="s">
        <v>40</v>
      </c>
      <c r="Q77" s="107">
        <v>2246</v>
      </c>
      <c r="R77" s="69" t="s">
        <v>746</v>
      </c>
      <c r="S77" s="107">
        <v>334251</v>
      </c>
      <c r="T77" s="107" t="s">
        <v>315</v>
      </c>
      <c r="U77" s="108">
        <v>1442</v>
      </c>
      <c r="V77" s="69" t="s">
        <v>746</v>
      </c>
      <c r="W77" s="108">
        <v>3316</v>
      </c>
      <c r="X77" s="68" t="s">
        <v>357</v>
      </c>
      <c r="Y77" s="110" t="s">
        <v>40</v>
      </c>
      <c r="Z77" s="111">
        <v>5</v>
      </c>
      <c r="AA77" s="109" t="s">
        <v>131</v>
      </c>
      <c r="AB77" s="107">
        <v>32242</v>
      </c>
      <c r="AC77" s="109" t="s">
        <v>116</v>
      </c>
      <c r="AG77" s="112">
        <f t="shared" si="12"/>
        <v>12534.48</v>
      </c>
      <c r="AH77" s="65">
        <f t="shared" si="10"/>
        <v>1663.6113876169618</v>
      </c>
      <c r="AI77" s="68" t="s">
        <v>577</v>
      </c>
      <c r="AJ77" s="68" t="s">
        <v>391</v>
      </c>
    </row>
    <row r="78" spans="1:36" s="68" customFormat="1" ht="15" customHeight="1" x14ac:dyDescent="0.3">
      <c r="A78" s="68" t="s">
        <v>250</v>
      </c>
      <c r="B78" s="120">
        <v>1529</v>
      </c>
      <c r="C78" s="107">
        <v>334251</v>
      </c>
      <c r="D78" s="107" t="s">
        <v>315</v>
      </c>
      <c r="E78" s="107">
        <v>2246</v>
      </c>
      <c r="F78" s="108">
        <v>1443</v>
      </c>
      <c r="G78" s="69" t="s">
        <v>746</v>
      </c>
      <c r="I78" s="33">
        <v>3716</v>
      </c>
      <c r="J78" s="109" t="s">
        <v>351</v>
      </c>
      <c r="K78" s="68" t="s">
        <v>358</v>
      </c>
      <c r="L78" s="68" t="s">
        <v>41</v>
      </c>
      <c r="M78" s="110" t="s">
        <v>40</v>
      </c>
      <c r="Q78" s="107">
        <v>2246</v>
      </c>
      <c r="R78" s="69" t="s">
        <v>746</v>
      </c>
      <c r="S78" s="107">
        <v>334251</v>
      </c>
      <c r="T78" s="107" t="s">
        <v>315</v>
      </c>
      <c r="U78" s="108">
        <v>1443</v>
      </c>
      <c r="V78" s="69" t="s">
        <v>746</v>
      </c>
      <c r="W78" s="108">
        <v>3726</v>
      </c>
      <c r="X78" s="68" t="s">
        <v>357</v>
      </c>
      <c r="Y78" s="110" t="s">
        <v>40</v>
      </c>
      <c r="Z78" s="111">
        <v>5</v>
      </c>
      <c r="AA78" s="109" t="s">
        <v>131</v>
      </c>
      <c r="AB78" s="107">
        <v>32242</v>
      </c>
      <c r="AC78" s="109" t="s">
        <v>116</v>
      </c>
      <c r="AG78" s="112">
        <f t="shared" si="12"/>
        <v>14046.48</v>
      </c>
      <c r="AH78" s="65">
        <f t="shared" si="10"/>
        <v>1864.2882739398765</v>
      </c>
      <c r="AI78" s="68" t="s">
        <v>578</v>
      </c>
      <c r="AJ78" s="68" t="s">
        <v>391</v>
      </c>
    </row>
    <row r="79" spans="1:36" s="68" customFormat="1" ht="14.4" customHeight="1" x14ac:dyDescent="0.3">
      <c r="A79" s="68" t="s">
        <v>250</v>
      </c>
      <c r="B79" s="120">
        <v>1530</v>
      </c>
      <c r="C79" s="107">
        <v>334251</v>
      </c>
      <c r="D79" s="107" t="s">
        <v>315</v>
      </c>
      <c r="E79" s="107">
        <v>2246</v>
      </c>
      <c r="F79" s="108">
        <v>1446</v>
      </c>
      <c r="G79" s="69" t="s">
        <v>746</v>
      </c>
      <c r="I79" s="33">
        <v>2366</v>
      </c>
      <c r="J79" s="109" t="s">
        <v>352</v>
      </c>
      <c r="K79" s="68" t="s">
        <v>358</v>
      </c>
      <c r="L79" s="68" t="s">
        <v>41</v>
      </c>
      <c r="M79" s="110" t="s">
        <v>40</v>
      </c>
      <c r="Q79" s="107">
        <v>2246</v>
      </c>
      <c r="R79" s="69" t="s">
        <v>746</v>
      </c>
      <c r="S79" s="107">
        <v>334251</v>
      </c>
      <c r="T79" s="107" t="s">
        <v>315</v>
      </c>
      <c r="U79" s="108">
        <v>1446</v>
      </c>
      <c r="V79" s="69" t="s">
        <v>746</v>
      </c>
      <c r="W79" s="108">
        <v>2366</v>
      </c>
      <c r="X79" s="68" t="s">
        <v>357</v>
      </c>
      <c r="Y79" s="110" t="s">
        <v>40</v>
      </c>
      <c r="Z79" s="111">
        <v>7</v>
      </c>
      <c r="AA79" s="109" t="s">
        <v>330</v>
      </c>
      <c r="AB79" s="107">
        <v>32242</v>
      </c>
      <c r="AC79" s="109" t="s">
        <v>116</v>
      </c>
      <c r="AG79" s="112">
        <f t="shared" si="12"/>
        <v>8943.48</v>
      </c>
      <c r="AH79" s="65">
        <f t="shared" si="10"/>
        <v>1187.0037826000396</v>
      </c>
      <c r="AI79" s="68" t="s">
        <v>579</v>
      </c>
      <c r="AJ79" s="68" t="s">
        <v>391</v>
      </c>
    </row>
    <row r="80" spans="1:36" s="68" customFormat="1" ht="12.6" customHeight="1" x14ac:dyDescent="0.3">
      <c r="A80" s="68" t="s">
        <v>250</v>
      </c>
      <c r="B80" s="120">
        <v>1531</v>
      </c>
      <c r="C80" s="107">
        <v>334251</v>
      </c>
      <c r="D80" s="107" t="s">
        <v>315</v>
      </c>
      <c r="E80" s="107">
        <v>2246</v>
      </c>
      <c r="F80" s="108">
        <v>1447</v>
      </c>
      <c r="G80" s="69" t="s">
        <v>746</v>
      </c>
      <c r="I80" s="33">
        <v>2353</v>
      </c>
      <c r="J80" s="109" t="s">
        <v>353</v>
      </c>
      <c r="K80" s="68" t="s">
        <v>358</v>
      </c>
      <c r="L80" s="68" t="s">
        <v>41</v>
      </c>
      <c r="M80" s="110" t="s">
        <v>40</v>
      </c>
      <c r="Q80" s="107">
        <v>2246</v>
      </c>
      <c r="R80" s="69" t="s">
        <v>746</v>
      </c>
      <c r="S80" s="107">
        <v>334251</v>
      </c>
      <c r="T80" s="107" t="s">
        <v>315</v>
      </c>
      <c r="U80" s="108">
        <v>1447</v>
      </c>
      <c r="V80" s="69" t="s">
        <v>746</v>
      </c>
      <c r="W80" s="108">
        <v>2653</v>
      </c>
      <c r="X80" s="68" t="s">
        <v>357</v>
      </c>
      <c r="Y80" s="110" t="s">
        <v>40</v>
      </c>
      <c r="Z80" s="111">
        <v>7</v>
      </c>
      <c r="AA80" s="109" t="s">
        <v>330</v>
      </c>
      <c r="AB80" s="107">
        <v>32242</v>
      </c>
      <c r="AC80" s="109" t="s">
        <v>116</v>
      </c>
      <c r="AG80" s="112">
        <f t="shared" si="12"/>
        <v>8894.34</v>
      </c>
      <c r="AH80" s="65">
        <f t="shared" si="10"/>
        <v>1180.481783794545</v>
      </c>
      <c r="AI80" s="68" t="s">
        <v>580</v>
      </c>
      <c r="AJ80" s="68" t="s">
        <v>391</v>
      </c>
    </row>
    <row r="81" spans="1:36" s="68" customFormat="1" ht="14.4" customHeight="1" x14ac:dyDescent="0.3">
      <c r="A81" s="68" t="s">
        <v>250</v>
      </c>
      <c r="B81" s="120">
        <v>1532</v>
      </c>
      <c r="C81" s="107">
        <v>334251</v>
      </c>
      <c r="D81" s="107" t="s">
        <v>315</v>
      </c>
      <c r="E81" s="107">
        <v>2246</v>
      </c>
      <c r="F81" s="108">
        <v>1448</v>
      </c>
      <c r="G81" s="69" t="s">
        <v>746</v>
      </c>
      <c r="I81" s="33">
        <v>750</v>
      </c>
      <c r="J81" s="109" t="s">
        <v>353</v>
      </c>
      <c r="K81" s="68" t="s">
        <v>358</v>
      </c>
      <c r="L81" s="68" t="s">
        <v>41</v>
      </c>
      <c r="M81" s="110" t="s">
        <v>40</v>
      </c>
      <c r="Q81" s="107">
        <v>2246</v>
      </c>
      <c r="R81" s="69" t="s">
        <v>746</v>
      </c>
      <c r="S81" s="107">
        <v>334251</v>
      </c>
      <c r="T81" s="107" t="s">
        <v>315</v>
      </c>
      <c r="U81" s="108">
        <v>1448</v>
      </c>
      <c r="V81" s="69" t="s">
        <v>746</v>
      </c>
      <c r="W81" s="108">
        <v>750</v>
      </c>
      <c r="X81" s="68" t="s">
        <v>357</v>
      </c>
      <c r="Y81" s="110" t="s">
        <v>40</v>
      </c>
      <c r="Z81" s="111">
        <v>7</v>
      </c>
      <c r="AA81" s="109" t="s">
        <v>330</v>
      </c>
      <c r="AB81" s="107">
        <v>32242</v>
      </c>
      <c r="AC81" s="109" t="s">
        <v>116</v>
      </c>
      <c r="AG81" s="112">
        <f t="shared" si="12"/>
        <v>2835</v>
      </c>
      <c r="AH81" s="65">
        <f t="shared" si="10"/>
        <v>376.26916185546486</v>
      </c>
      <c r="AI81" s="68" t="s">
        <v>581</v>
      </c>
      <c r="AJ81" s="68" t="s">
        <v>391</v>
      </c>
    </row>
    <row r="82" spans="1:36" s="68" customFormat="1" ht="14.4" customHeight="1" x14ac:dyDescent="0.3">
      <c r="A82" s="68" t="s">
        <v>250</v>
      </c>
      <c r="B82" s="120">
        <v>1533</v>
      </c>
      <c r="C82" s="107">
        <v>334251</v>
      </c>
      <c r="D82" s="107" t="s">
        <v>315</v>
      </c>
      <c r="E82" s="107">
        <v>2246</v>
      </c>
      <c r="F82" s="108">
        <v>1449</v>
      </c>
      <c r="G82" s="69" t="s">
        <v>746</v>
      </c>
      <c r="I82" s="33">
        <v>1197</v>
      </c>
      <c r="J82" s="109" t="s">
        <v>353</v>
      </c>
      <c r="K82" s="68" t="s">
        <v>358</v>
      </c>
      <c r="L82" s="68" t="s">
        <v>41</v>
      </c>
      <c r="M82" s="110" t="s">
        <v>40</v>
      </c>
      <c r="Q82" s="107">
        <v>2246</v>
      </c>
      <c r="R82" s="69" t="s">
        <v>746</v>
      </c>
      <c r="S82" s="107">
        <v>334251</v>
      </c>
      <c r="T82" s="107" t="s">
        <v>315</v>
      </c>
      <c r="U82" s="108">
        <v>1449</v>
      </c>
      <c r="V82" s="69" t="s">
        <v>746</v>
      </c>
      <c r="W82" s="108">
        <v>1197</v>
      </c>
      <c r="X82" s="68" t="s">
        <v>357</v>
      </c>
      <c r="Y82" s="110" t="s">
        <v>40</v>
      </c>
      <c r="Z82" s="111">
        <v>7</v>
      </c>
      <c r="AA82" s="109" t="s">
        <v>330</v>
      </c>
      <c r="AB82" s="107">
        <v>32242</v>
      </c>
      <c r="AC82" s="109" t="s">
        <v>116</v>
      </c>
      <c r="AG82" s="112">
        <f t="shared" si="12"/>
        <v>4524.66</v>
      </c>
      <c r="AH82" s="65">
        <f t="shared" si="10"/>
        <v>600.52558232132185</v>
      </c>
      <c r="AI82" s="68" t="s">
        <v>582</v>
      </c>
      <c r="AJ82" s="68" t="s">
        <v>391</v>
      </c>
    </row>
    <row r="83" spans="1:36" s="68" customFormat="1" ht="14.4" customHeight="1" x14ac:dyDescent="0.3">
      <c r="A83" s="68" t="s">
        <v>250</v>
      </c>
      <c r="B83" s="120">
        <v>1534</v>
      </c>
      <c r="C83" s="107">
        <v>334251</v>
      </c>
      <c r="D83" s="107" t="s">
        <v>315</v>
      </c>
      <c r="E83" s="107">
        <v>2246</v>
      </c>
      <c r="F83" s="108">
        <v>1451</v>
      </c>
      <c r="G83" s="69" t="s">
        <v>746</v>
      </c>
      <c r="I83" s="33">
        <v>2568</v>
      </c>
      <c r="J83" s="109" t="s">
        <v>353</v>
      </c>
      <c r="K83" s="68" t="s">
        <v>358</v>
      </c>
      <c r="L83" s="68" t="s">
        <v>41</v>
      </c>
      <c r="M83" s="110" t="s">
        <v>40</v>
      </c>
      <c r="Q83" s="107">
        <v>2246</v>
      </c>
      <c r="R83" s="69" t="s">
        <v>746</v>
      </c>
      <c r="S83" s="107">
        <v>334251</v>
      </c>
      <c r="T83" s="107" t="s">
        <v>315</v>
      </c>
      <c r="U83" s="108">
        <v>1451</v>
      </c>
      <c r="V83" s="69" t="s">
        <v>746</v>
      </c>
      <c r="W83" s="108">
        <v>2568</v>
      </c>
      <c r="X83" s="68" t="s">
        <v>357</v>
      </c>
      <c r="Y83" s="110" t="s">
        <v>40</v>
      </c>
      <c r="Z83" s="111">
        <v>67</v>
      </c>
      <c r="AA83" s="109" t="s">
        <v>331</v>
      </c>
      <c r="AB83" s="107">
        <v>32242</v>
      </c>
      <c r="AC83" s="109" t="s">
        <v>116</v>
      </c>
      <c r="AG83" s="112">
        <f t="shared" si="12"/>
        <v>9707.0399999999991</v>
      </c>
      <c r="AH83" s="65">
        <f t="shared" si="10"/>
        <v>1288.3456101931115</v>
      </c>
      <c r="AI83" s="68" t="s">
        <v>583</v>
      </c>
      <c r="AJ83" s="68" t="s">
        <v>391</v>
      </c>
    </row>
    <row r="84" spans="1:36" s="68" customFormat="1" ht="15" customHeight="1" x14ac:dyDescent="0.3">
      <c r="A84" s="68" t="s">
        <v>250</v>
      </c>
      <c r="B84" s="120">
        <v>1535</v>
      </c>
      <c r="C84" s="107">
        <v>334251</v>
      </c>
      <c r="D84" s="107" t="s">
        <v>315</v>
      </c>
      <c r="E84" s="107">
        <v>2246</v>
      </c>
      <c r="F84" s="108">
        <v>1452</v>
      </c>
      <c r="G84" s="69" t="s">
        <v>746</v>
      </c>
      <c r="I84" s="33">
        <v>2040</v>
      </c>
      <c r="J84" s="109" t="s">
        <v>353</v>
      </c>
      <c r="K84" s="68" t="s">
        <v>358</v>
      </c>
      <c r="L84" s="68" t="s">
        <v>41</v>
      </c>
      <c r="M84" s="110" t="s">
        <v>40</v>
      </c>
      <c r="Q84" s="107">
        <v>2246</v>
      </c>
      <c r="R84" s="69" t="s">
        <v>746</v>
      </c>
      <c r="S84" s="107">
        <v>334251</v>
      </c>
      <c r="T84" s="107" t="s">
        <v>315</v>
      </c>
      <c r="U84" s="108">
        <v>1452</v>
      </c>
      <c r="V84" s="69" t="s">
        <v>746</v>
      </c>
      <c r="W84" s="108">
        <v>2040</v>
      </c>
      <c r="X84" s="68" t="s">
        <v>357</v>
      </c>
      <c r="Y84" s="110" t="s">
        <v>40</v>
      </c>
      <c r="Z84" s="111">
        <v>67</v>
      </c>
      <c r="AA84" s="109" t="s">
        <v>331</v>
      </c>
      <c r="AB84" s="107">
        <v>32242</v>
      </c>
      <c r="AC84" s="109" t="s">
        <v>116</v>
      </c>
      <c r="AG84" s="112">
        <f t="shared" si="12"/>
        <v>7711.2</v>
      </c>
      <c r="AH84" s="65">
        <f t="shared" si="10"/>
        <v>1023.4521202468643</v>
      </c>
      <c r="AI84" s="68" t="s">
        <v>584</v>
      </c>
      <c r="AJ84" s="68" t="s">
        <v>391</v>
      </c>
    </row>
    <row r="85" spans="1:36" s="68" customFormat="1" ht="15" customHeight="1" x14ac:dyDescent="0.3">
      <c r="A85" s="68" t="s">
        <v>250</v>
      </c>
      <c r="B85" s="120">
        <v>1536</v>
      </c>
      <c r="C85" s="107">
        <v>334251</v>
      </c>
      <c r="D85" s="107" t="s">
        <v>315</v>
      </c>
      <c r="E85" s="107">
        <v>2246</v>
      </c>
      <c r="F85" s="108">
        <v>1453</v>
      </c>
      <c r="G85" s="69" t="s">
        <v>746</v>
      </c>
      <c r="I85" s="33">
        <v>1291</v>
      </c>
      <c r="J85" s="109" t="s">
        <v>353</v>
      </c>
      <c r="K85" s="68" t="s">
        <v>358</v>
      </c>
      <c r="L85" s="68" t="s">
        <v>41</v>
      </c>
      <c r="M85" s="110" t="s">
        <v>40</v>
      </c>
      <c r="Q85" s="107">
        <v>2246</v>
      </c>
      <c r="R85" s="69" t="s">
        <v>746</v>
      </c>
      <c r="S85" s="107">
        <v>334251</v>
      </c>
      <c r="T85" s="107" t="s">
        <v>315</v>
      </c>
      <c r="U85" s="108">
        <v>1453</v>
      </c>
      <c r="V85" s="69" t="s">
        <v>746</v>
      </c>
      <c r="W85" s="108">
        <v>1291</v>
      </c>
      <c r="X85" s="68" t="s">
        <v>357</v>
      </c>
      <c r="Y85" s="110" t="s">
        <v>40</v>
      </c>
      <c r="Z85" s="111">
        <v>67</v>
      </c>
      <c r="AA85" s="109" t="s">
        <v>331</v>
      </c>
      <c r="AB85" s="107">
        <v>32242</v>
      </c>
      <c r="AC85" s="109" t="s">
        <v>116</v>
      </c>
      <c r="AG85" s="112">
        <f t="shared" si="12"/>
        <v>4879.9799999999996</v>
      </c>
      <c r="AH85" s="65">
        <f t="shared" si="10"/>
        <v>647.68465060720678</v>
      </c>
      <c r="AI85" s="68" t="s">
        <v>585</v>
      </c>
      <c r="AJ85" s="68" t="s">
        <v>391</v>
      </c>
    </row>
    <row r="86" spans="1:36" s="68" customFormat="1" ht="15.6" customHeight="1" x14ac:dyDescent="0.3">
      <c r="A86" s="68" t="s">
        <v>250</v>
      </c>
      <c r="B86" s="120">
        <v>1537</v>
      </c>
      <c r="C86" s="107">
        <v>334251</v>
      </c>
      <c r="D86" s="107" t="s">
        <v>315</v>
      </c>
      <c r="E86" s="107">
        <v>2246</v>
      </c>
      <c r="F86" s="108">
        <v>1455</v>
      </c>
      <c r="G86" s="69" t="s">
        <v>746</v>
      </c>
      <c r="I86" s="33">
        <v>7154</v>
      </c>
      <c r="J86" s="109" t="s">
        <v>348</v>
      </c>
      <c r="K86" s="68" t="s">
        <v>358</v>
      </c>
      <c r="L86" s="68" t="s">
        <v>41</v>
      </c>
      <c r="M86" s="110" t="s">
        <v>40</v>
      </c>
      <c r="Q86" s="107">
        <v>2246</v>
      </c>
      <c r="R86" s="69" t="s">
        <v>746</v>
      </c>
      <c r="S86" s="107">
        <v>334251</v>
      </c>
      <c r="T86" s="107" t="s">
        <v>315</v>
      </c>
      <c r="U86" s="108">
        <v>1455</v>
      </c>
      <c r="V86" s="69" t="s">
        <v>746</v>
      </c>
      <c r="W86" s="108">
        <v>7154</v>
      </c>
      <c r="X86" s="68" t="s">
        <v>357</v>
      </c>
      <c r="Y86" s="110" t="s">
        <v>40</v>
      </c>
      <c r="Z86" s="111">
        <v>78</v>
      </c>
      <c r="AA86" s="109" t="s">
        <v>329</v>
      </c>
      <c r="AB86" s="107">
        <v>32242</v>
      </c>
      <c r="AC86" s="109" t="s">
        <v>116</v>
      </c>
      <c r="AG86" s="112">
        <f t="shared" ref="AG86:AG87" si="13">I86*6.12</f>
        <v>43782.48</v>
      </c>
      <c r="AH86" s="65">
        <f t="shared" si="10"/>
        <v>5810.9337049571968</v>
      </c>
      <c r="AI86" s="68" t="s">
        <v>586</v>
      </c>
      <c r="AJ86" s="68" t="s">
        <v>391</v>
      </c>
    </row>
    <row r="87" spans="1:36" s="68" customFormat="1" ht="15" customHeight="1" x14ac:dyDescent="0.3">
      <c r="A87" s="68" t="s">
        <v>250</v>
      </c>
      <c r="B87" s="120">
        <v>1538</v>
      </c>
      <c r="C87" s="107">
        <v>334251</v>
      </c>
      <c r="D87" s="107" t="s">
        <v>315</v>
      </c>
      <c r="E87" s="107">
        <v>2246</v>
      </c>
      <c r="F87" s="108">
        <v>1456</v>
      </c>
      <c r="G87" s="69" t="s">
        <v>746</v>
      </c>
      <c r="I87" s="33">
        <v>5053</v>
      </c>
      <c r="J87" s="109" t="s">
        <v>353</v>
      </c>
      <c r="K87" s="68" t="s">
        <v>358</v>
      </c>
      <c r="L87" s="68" t="s">
        <v>41</v>
      </c>
      <c r="M87" s="110" t="s">
        <v>40</v>
      </c>
      <c r="Q87" s="107">
        <v>2246</v>
      </c>
      <c r="R87" s="69" t="s">
        <v>746</v>
      </c>
      <c r="S87" s="107">
        <v>334251</v>
      </c>
      <c r="T87" s="107" t="s">
        <v>315</v>
      </c>
      <c r="U87" s="108">
        <v>1456</v>
      </c>
      <c r="V87" s="69" t="s">
        <v>746</v>
      </c>
      <c r="W87" s="108">
        <v>5053</v>
      </c>
      <c r="X87" s="68" t="s">
        <v>357</v>
      </c>
      <c r="Y87" s="110" t="s">
        <v>40</v>
      </c>
      <c r="Z87" s="111">
        <v>78</v>
      </c>
      <c r="AA87" s="109" t="s">
        <v>330</v>
      </c>
      <c r="AB87" s="107">
        <v>32242</v>
      </c>
      <c r="AC87" s="109" t="s">
        <v>116</v>
      </c>
      <c r="AG87" s="112">
        <f t="shared" si="13"/>
        <v>30924.36</v>
      </c>
      <c r="AH87" s="65">
        <f t="shared" si="10"/>
        <v>4104.3679076249255</v>
      </c>
      <c r="AI87" s="68" t="s">
        <v>587</v>
      </c>
      <c r="AJ87" s="68" t="s">
        <v>391</v>
      </c>
    </row>
    <row r="88" spans="1:36" s="68" customFormat="1" ht="12" customHeight="1" x14ac:dyDescent="0.3">
      <c r="A88" s="68" t="s">
        <v>250</v>
      </c>
      <c r="B88" s="120">
        <v>1539</v>
      </c>
      <c r="C88" s="107">
        <v>334251</v>
      </c>
      <c r="D88" s="107" t="s">
        <v>315</v>
      </c>
      <c r="E88" s="107">
        <v>2246</v>
      </c>
      <c r="F88" s="108">
        <v>1457</v>
      </c>
      <c r="G88" s="69" t="s">
        <v>746</v>
      </c>
      <c r="I88" s="33">
        <v>4966</v>
      </c>
      <c r="J88" s="109" t="s">
        <v>354</v>
      </c>
      <c r="K88" s="68" t="s">
        <v>358</v>
      </c>
      <c r="L88" s="68" t="s">
        <v>41</v>
      </c>
      <c r="M88" s="110" t="s">
        <v>40</v>
      </c>
      <c r="Q88" s="107">
        <v>2246</v>
      </c>
      <c r="R88" s="69" t="s">
        <v>746</v>
      </c>
      <c r="S88" s="107">
        <v>334251</v>
      </c>
      <c r="T88" s="107" t="s">
        <v>315</v>
      </c>
      <c r="U88" s="108">
        <v>1457</v>
      </c>
      <c r="V88" s="69" t="s">
        <v>746</v>
      </c>
      <c r="W88" s="108">
        <v>4966</v>
      </c>
      <c r="X88" s="68" t="s">
        <v>357</v>
      </c>
      <c r="Y88" s="110" t="s">
        <v>40</v>
      </c>
      <c r="Z88" s="111">
        <v>78</v>
      </c>
      <c r="AA88" s="109" t="s">
        <v>330</v>
      </c>
      <c r="AB88" s="107">
        <v>32242</v>
      </c>
      <c r="AC88" s="109" t="s">
        <v>116</v>
      </c>
      <c r="AG88" s="112">
        <f t="shared" ref="AG88" si="14">I88*3.78</f>
        <v>18771.48</v>
      </c>
      <c r="AH88" s="65">
        <f t="shared" si="10"/>
        <v>2491.4035436989843</v>
      </c>
      <c r="AI88" s="68" t="s">
        <v>588</v>
      </c>
      <c r="AJ88" s="68" t="s">
        <v>391</v>
      </c>
    </row>
    <row r="89" spans="1:36" s="68" customFormat="1" ht="12" customHeight="1" x14ac:dyDescent="0.3">
      <c r="A89" s="68" t="s">
        <v>250</v>
      </c>
      <c r="B89" s="120">
        <v>1540</v>
      </c>
      <c r="C89" s="107">
        <v>334251</v>
      </c>
      <c r="D89" s="107" t="s">
        <v>315</v>
      </c>
      <c r="E89" s="107">
        <v>2246</v>
      </c>
      <c r="F89" s="108">
        <v>1458</v>
      </c>
      <c r="G89" s="69" t="s">
        <v>746</v>
      </c>
      <c r="I89" s="33">
        <v>5227</v>
      </c>
      <c r="J89" s="109" t="s">
        <v>354</v>
      </c>
      <c r="K89" s="68" t="s">
        <v>358</v>
      </c>
      <c r="L89" s="68" t="s">
        <v>41</v>
      </c>
      <c r="M89" s="110" t="s">
        <v>40</v>
      </c>
      <c r="Q89" s="107">
        <v>2246</v>
      </c>
      <c r="R89" s="69" t="s">
        <v>746</v>
      </c>
      <c r="S89" s="107">
        <v>334251</v>
      </c>
      <c r="T89" s="107" t="s">
        <v>315</v>
      </c>
      <c r="U89" s="108">
        <v>1458</v>
      </c>
      <c r="V89" s="69" t="s">
        <v>746</v>
      </c>
      <c r="W89" s="108">
        <v>5227</v>
      </c>
      <c r="X89" s="68" t="s">
        <v>357</v>
      </c>
      <c r="Y89" s="110" t="s">
        <v>40</v>
      </c>
      <c r="Z89" s="111">
        <v>78</v>
      </c>
      <c r="AA89" s="109" t="s">
        <v>330</v>
      </c>
      <c r="AB89" s="107">
        <v>32242</v>
      </c>
      <c r="AC89" s="109" t="s">
        <v>116</v>
      </c>
      <c r="AG89" s="112">
        <f t="shared" ref="AG89:AG93" si="15">I89*6.12</f>
        <v>31989.24</v>
      </c>
      <c r="AH89" s="65">
        <f t="shared" si="10"/>
        <v>4245.7017718494926</v>
      </c>
      <c r="AI89" s="68" t="s">
        <v>589</v>
      </c>
      <c r="AJ89" s="68" t="s">
        <v>391</v>
      </c>
    </row>
    <row r="90" spans="1:36" s="68" customFormat="1" ht="11.4" customHeight="1" x14ac:dyDescent="0.3">
      <c r="A90" s="68" t="s">
        <v>250</v>
      </c>
      <c r="B90" s="120">
        <v>1541</v>
      </c>
      <c r="C90" s="107">
        <v>334251</v>
      </c>
      <c r="D90" s="107" t="s">
        <v>315</v>
      </c>
      <c r="E90" s="107">
        <v>2246</v>
      </c>
      <c r="F90" s="108">
        <v>1459</v>
      </c>
      <c r="G90" s="69" t="s">
        <v>746</v>
      </c>
      <c r="I90" s="33">
        <v>5993</v>
      </c>
      <c r="J90" s="109" t="s">
        <v>338</v>
      </c>
      <c r="K90" s="68" t="s">
        <v>358</v>
      </c>
      <c r="L90" s="68" t="s">
        <v>41</v>
      </c>
      <c r="M90" s="110" t="s">
        <v>40</v>
      </c>
      <c r="Q90" s="107">
        <v>2246</v>
      </c>
      <c r="R90" s="69" t="s">
        <v>746</v>
      </c>
      <c r="S90" s="107">
        <v>334251</v>
      </c>
      <c r="T90" s="107" t="s">
        <v>315</v>
      </c>
      <c r="U90" s="108">
        <v>1459</v>
      </c>
      <c r="V90" s="69" t="s">
        <v>746</v>
      </c>
      <c r="W90" s="108">
        <v>5993</v>
      </c>
      <c r="X90" s="68" t="s">
        <v>357</v>
      </c>
      <c r="Y90" s="110" t="s">
        <v>40</v>
      </c>
      <c r="Z90" s="111">
        <v>78</v>
      </c>
      <c r="AA90" s="109" t="s">
        <v>321</v>
      </c>
      <c r="AB90" s="107">
        <v>32242</v>
      </c>
      <c r="AC90" s="109" t="s">
        <v>116</v>
      </c>
      <c r="AG90" s="112">
        <f t="shared" si="15"/>
        <v>36677.160000000003</v>
      </c>
      <c r="AH90" s="65">
        <f t="shared" si="10"/>
        <v>4867.8956798725867</v>
      </c>
      <c r="AI90" s="68" t="s">
        <v>590</v>
      </c>
      <c r="AJ90" s="68" t="s">
        <v>391</v>
      </c>
    </row>
    <row r="91" spans="1:36" s="68" customFormat="1" ht="12" customHeight="1" x14ac:dyDescent="0.3">
      <c r="A91" s="68" t="s">
        <v>250</v>
      </c>
      <c r="B91" s="120">
        <v>1542</v>
      </c>
      <c r="C91" s="107">
        <v>334251</v>
      </c>
      <c r="D91" s="107" t="s">
        <v>315</v>
      </c>
      <c r="E91" s="107">
        <v>2246</v>
      </c>
      <c r="F91" s="108">
        <v>1460</v>
      </c>
      <c r="G91" s="69" t="s">
        <v>746</v>
      </c>
      <c r="I91" s="33">
        <v>6504</v>
      </c>
      <c r="J91" s="109" t="s">
        <v>338</v>
      </c>
      <c r="K91" s="68" t="s">
        <v>358</v>
      </c>
      <c r="L91" s="68" t="s">
        <v>41</v>
      </c>
      <c r="M91" s="110" t="s">
        <v>40</v>
      </c>
      <c r="Q91" s="107">
        <v>2246</v>
      </c>
      <c r="R91" s="69" t="s">
        <v>746</v>
      </c>
      <c r="S91" s="107">
        <v>334251</v>
      </c>
      <c r="T91" s="107" t="s">
        <v>315</v>
      </c>
      <c r="U91" s="108">
        <v>1460</v>
      </c>
      <c r="V91" s="69" t="s">
        <v>746</v>
      </c>
      <c r="W91" s="108">
        <v>6504</v>
      </c>
      <c r="X91" s="68" t="s">
        <v>357</v>
      </c>
      <c r="Y91" s="110" t="s">
        <v>40</v>
      </c>
      <c r="Z91" s="111">
        <v>81</v>
      </c>
      <c r="AA91" s="109" t="s">
        <v>321</v>
      </c>
      <c r="AB91" s="107">
        <v>32242</v>
      </c>
      <c r="AC91" s="109" t="s">
        <v>116</v>
      </c>
      <c r="AG91" s="112">
        <f t="shared" si="15"/>
        <v>39804.480000000003</v>
      </c>
      <c r="AH91" s="65">
        <f t="shared" si="10"/>
        <v>5282.9623730838148</v>
      </c>
      <c r="AI91" s="68" t="s">
        <v>591</v>
      </c>
      <c r="AJ91" s="68" t="s">
        <v>391</v>
      </c>
    </row>
    <row r="92" spans="1:36" s="68" customFormat="1" ht="12.6" customHeight="1" x14ac:dyDescent="0.3">
      <c r="A92" s="68" t="s">
        <v>250</v>
      </c>
      <c r="B92" s="120">
        <v>1543</v>
      </c>
      <c r="C92" s="107">
        <v>334251</v>
      </c>
      <c r="D92" s="107" t="s">
        <v>315</v>
      </c>
      <c r="E92" s="107">
        <v>2246</v>
      </c>
      <c r="F92" s="108">
        <v>1461</v>
      </c>
      <c r="G92" s="69" t="s">
        <v>746</v>
      </c>
      <c r="I92" s="33">
        <v>7426</v>
      </c>
      <c r="J92" s="109" t="s">
        <v>338</v>
      </c>
      <c r="K92" s="68" t="s">
        <v>358</v>
      </c>
      <c r="L92" s="68" t="s">
        <v>41</v>
      </c>
      <c r="M92" s="110" t="s">
        <v>40</v>
      </c>
      <c r="Q92" s="107">
        <v>2246</v>
      </c>
      <c r="R92" s="69" t="s">
        <v>746</v>
      </c>
      <c r="S92" s="107">
        <v>334251</v>
      </c>
      <c r="T92" s="107" t="s">
        <v>315</v>
      </c>
      <c r="U92" s="108">
        <v>1461</v>
      </c>
      <c r="V92" s="69" t="s">
        <v>746</v>
      </c>
      <c r="W92" s="108">
        <v>7426</v>
      </c>
      <c r="X92" s="68" t="s">
        <v>357</v>
      </c>
      <c r="Y92" s="110" t="s">
        <v>40</v>
      </c>
      <c r="Z92" s="111">
        <v>81</v>
      </c>
      <c r="AA92" s="109" t="s">
        <v>321</v>
      </c>
      <c r="AB92" s="107">
        <v>32242</v>
      </c>
      <c r="AC92" s="109" t="s">
        <v>116</v>
      </c>
      <c r="AG92" s="112">
        <f t="shared" si="15"/>
        <v>45447.12</v>
      </c>
      <c r="AH92" s="65">
        <f t="shared" si="10"/>
        <v>6031.86940075652</v>
      </c>
      <c r="AI92" s="68" t="s">
        <v>592</v>
      </c>
      <c r="AJ92" s="68" t="s">
        <v>391</v>
      </c>
    </row>
    <row r="93" spans="1:36" s="68" customFormat="1" ht="13.8" customHeight="1" x14ac:dyDescent="0.3">
      <c r="A93" s="68" t="s">
        <v>250</v>
      </c>
      <c r="B93" s="120">
        <v>1544</v>
      </c>
      <c r="C93" s="107">
        <v>334251</v>
      </c>
      <c r="D93" s="107" t="s">
        <v>315</v>
      </c>
      <c r="E93" s="107">
        <v>2246</v>
      </c>
      <c r="F93" s="108">
        <v>1462</v>
      </c>
      <c r="G93" s="69" t="s">
        <v>746</v>
      </c>
      <c r="I93" s="33">
        <v>5609</v>
      </c>
      <c r="J93" s="109" t="s">
        <v>338</v>
      </c>
      <c r="K93" s="68" t="s">
        <v>358</v>
      </c>
      <c r="L93" s="68" t="s">
        <v>41</v>
      </c>
      <c r="M93" s="110" t="s">
        <v>40</v>
      </c>
      <c r="Q93" s="107">
        <v>2246</v>
      </c>
      <c r="R93" s="69" t="s">
        <v>746</v>
      </c>
      <c r="S93" s="107">
        <v>334251</v>
      </c>
      <c r="T93" s="107" t="s">
        <v>315</v>
      </c>
      <c r="U93" s="108">
        <v>1462</v>
      </c>
      <c r="V93" s="69" t="s">
        <v>746</v>
      </c>
      <c r="W93" s="108">
        <v>5609</v>
      </c>
      <c r="X93" s="68" t="s">
        <v>357</v>
      </c>
      <c r="Y93" s="110" t="s">
        <v>40</v>
      </c>
      <c r="Z93" s="111">
        <v>81</v>
      </c>
      <c r="AA93" s="109" t="s">
        <v>321</v>
      </c>
      <c r="AB93" s="107">
        <v>32242</v>
      </c>
      <c r="AC93" s="109" t="s">
        <v>116</v>
      </c>
      <c r="AG93" s="112">
        <f t="shared" si="15"/>
        <v>34327.08</v>
      </c>
      <c r="AH93" s="65">
        <f t="shared" si="10"/>
        <v>4555.9864622735413</v>
      </c>
      <c r="AI93" s="68" t="s">
        <v>593</v>
      </c>
      <c r="AJ93" s="68" t="s">
        <v>391</v>
      </c>
    </row>
    <row r="94" spans="1:36" s="68" customFormat="1" ht="15" customHeight="1" x14ac:dyDescent="0.3">
      <c r="A94" s="68" t="s">
        <v>250</v>
      </c>
      <c r="B94" s="120">
        <v>1545</v>
      </c>
      <c r="C94" s="107">
        <v>334251</v>
      </c>
      <c r="D94" s="107" t="s">
        <v>315</v>
      </c>
      <c r="E94" s="107">
        <v>2246</v>
      </c>
      <c r="F94" s="108">
        <v>1463</v>
      </c>
      <c r="G94" s="69" t="s">
        <v>746</v>
      </c>
      <c r="I94" s="33">
        <v>3698</v>
      </c>
      <c r="J94" s="109" t="s">
        <v>355</v>
      </c>
      <c r="K94" s="68" t="s">
        <v>358</v>
      </c>
      <c r="L94" s="68" t="s">
        <v>41</v>
      </c>
      <c r="M94" s="110" t="s">
        <v>40</v>
      </c>
      <c r="Q94" s="107">
        <v>2246</v>
      </c>
      <c r="R94" s="69" t="s">
        <v>746</v>
      </c>
      <c r="S94" s="107">
        <v>334251</v>
      </c>
      <c r="T94" s="107" t="s">
        <v>315</v>
      </c>
      <c r="U94" s="108">
        <v>1463</v>
      </c>
      <c r="V94" s="69" t="s">
        <v>746</v>
      </c>
      <c r="W94" s="108">
        <v>3698</v>
      </c>
      <c r="X94" s="68" t="s">
        <v>357</v>
      </c>
      <c r="Y94" s="110" t="s">
        <v>40</v>
      </c>
      <c r="Z94" s="111">
        <v>81</v>
      </c>
      <c r="AA94" s="109" t="s">
        <v>332</v>
      </c>
      <c r="AB94" s="107">
        <v>32242</v>
      </c>
      <c r="AC94" s="109" t="s">
        <v>116</v>
      </c>
      <c r="AG94" s="112">
        <f t="shared" ref="AG94" si="16">I94*3.78</f>
        <v>13978.439999999999</v>
      </c>
      <c r="AH94" s="65">
        <f t="shared" si="10"/>
        <v>1855.2578140553451</v>
      </c>
      <c r="AI94" s="68" t="s">
        <v>594</v>
      </c>
      <c r="AJ94" s="68" t="s">
        <v>391</v>
      </c>
    </row>
    <row r="95" spans="1:36" s="68" customFormat="1" ht="14.4" customHeight="1" x14ac:dyDescent="0.3">
      <c r="A95" s="68" t="s">
        <v>250</v>
      </c>
      <c r="B95" s="120">
        <v>1546</v>
      </c>
      <c r="C95" s="107">
        <v>334251</v>
      </c>
      <c r="D95" s="107" t="s">
        <v>315</v>
      </c>
      <c r="E95" s="107">
        <v>2246</v>
      </c>
      <c r="F95" s="108">
        <v>1464</v>
      </c>
      <c r="G95" s="69" t="s">
        <v>746</v>
      </c>
      <c r="I95" s="33">
        <v>8616</v>
      </c>
      <c r="J95" s="109" t="s">
        <v>356</v>
      </c>
      <c r="K95" s="68" t="s">
        <v>358</v>
      </c>
      <c r="L95" s="68" t="s">
        <v>41</v>
      </c>
      <c r="M95" s="110" t="s">
        <v>40</v>
      </c>
      <c r="Q95" s="107">
        <v>2246</v>
      </c>
      <c r="R95" s="69" t="s">
        <v>746</v>
      </c>
      <c r="S95" s="107">
        <v>334251</v>
      </c>
      <c r="T95" s="107" t="s">
        <v>315</v>
      </c>
      <c r="U95" s="108">
        <v>1464</v>
      </c>
      <c r="V95" s="69" t="s">
        <v>746</v>
      </c>
      <c r="W95" s="108">
        <v>8616</v>
      </c>
      <c r="X95" s="68" t="s">
        <v>357</v>
      </c>
      <c r="Y95" s="110" t="s">
        <v>40</v>
      </c>
      <c r="Z95" s="111">
        <v>81</v>
      </c>
      <c r="AA95" s="109" t="s">
        <v>333</v>
      </c>
      <c r="AB95" s="107">
        <v>32242</v>
      </c>
      <c r="AC95" s="109" t="s">
        <v>116</v>
      </c>
      <c r="AG95" s="112">
        <f>I95*6.12</f>
        <v>52729.919999999998</v>
      </c>
      <c r="AH95" s="65">
        <f t="shared" si="10"/>
        <v>6998.4630698785577</v>
      </c>
      <c r="AI95" s="68" t="s">
        <v>595</v>
      </c>
      <c r="AJ95" s="68" t="s">
        <v>391</v>
      </c>
    </row>
    <row r="96" spans="1:36" s="68" customFormat="1" ht="14.4" customHeight="1" x14ac:dyDescent="0.3">
      <c r="A96" s="68" t="s">
        <v>250</v>
      </c>
      <c r="B96" s="120">
        <v>1547</v>
      </c>
      <c r="C96" s="107">
        <v>334251</v>
      </c>
      <c r="D96" s="107" t="s">
        <v>315</v>
      </c>
      <c r="E96" s="107">
        <v>2246</v>
      </c>
      <c r="F96" s="108">
        <v>1465</v>
      </c>
      <c r="G96" s="69" t="s">
        <v>746</v>
      </c>
      <c r="I96" s="33">
        <v>1269</v>
      </c>
      <c r="J96" s="109" t="s">
        <v>338</v>
      </c>
      <c r="K96" s="68" t="s">
        <v>358</v>
      </c>
      <c r="L96" s="68" t="s">
        <v>41</v>
      </c>
      <c r="M96" s="110" t="s">
        <v>40</v>
      </c>
      <c r="Q96" s="107">
        <v>2246</v>
      </c>
      <c r="R96" s="69" t="s">
        <v>746</v>
      </c>
      <c r="S96" s="107">
        <v>334251</v>
      </c>
      <c r="T96" s="107" t="s">
        <v>315</v>
      </c>
      <c r="U96" s="108">
        <v>1465</v>
      </c>
      <c r="V96" s="69" t="s">
        <v>746</v>
      </c>
      <c r="W96" s="108">
        <v>1269</v>
      </c>
      <c r="X96" s="68" t="s">
        <v>357</v>
      </c>
      <c r="Y96" s="110" t="s">
        <v>40</v>
      </c>
      <c r="Z96" s="111">
        <v>81</v>
      </c>
      <c r="AA96" s="109" t="s">
        <v>321</v>
      </c>
      <c r="AB96" s="107">
        <v>32242</v>
      </c>
      <c r="AC96" s="109" t="s">
        <v>116</v>
      </c>
      <c r="AG96" s="112">
        <f t="shared" ref="AG96" si="17">I96*3.78</f>
        <v>4796.82</v>
      </c>
      <c r="AH96" s="65">
        <f t="shared" si="10"/>
        <v>636.64742185944647</v>
      </c>
      <c r="AI96" s="68" t="s">
        <v>596</v>
      </c>
      <c r="AJ96" s="68" t="s">
        <v>391</v>
      </c>
    </row>
    <row r="97" spans="3:34" s="23" customFormat="1" x14ac:dyDescent="0.3">
      <c r="C97" s="24"/>
      <c r="D97" s="24"/>
      <c r="E97" s="24"/>
      <c r="F97" s="24"/>
      <c r="M97" s="24"/>
      <c r="Q97" s="24"/>
      <c r="S97" s="24"/>
      <c r="T97" s="24"/>
      <c r="U97" s="24"/>
      <c r="W97" s="24"/>
      <c r="Y97" s="24"/>
      <c r="Z97" s="24"/>
      <c r="AB97" s="24"/>
      <c r="AG97" s="32" t="s">
        <v>415</v>
      </c>
      <c r="AH97" s="32" t="s">
        <v>414</v>
      </c>
    </row>
    <row r="98" spans="3:34" s="23" customFormat="1" ht="13.8" x14ac:dyDescent="0.3">
      <c r="C98" s="24"/>
      <c r="D98" s="24"/>
      <c r="E98" s="24"/>
      <c r="F98" s="24"/>
      <c r="M98" s="24"/>
      <c r="Q98" s="24"/>
      <c r="S98" s="24"/>
      <c r="T98" s="24"/>
      <c r="U98" s="24"/>
      <c r="W98" s="24"/>
      <c r="Y98" s="24"/>
      <c r="Z98" s="24"/>
      <c r="AB98" s="24"/>
      <c r="AG98" s="29">
        <f>SUM(AG4:AG96)</f>
        <v>4516869.2700000023</v>
      </c>
      <c r="AH98" s="29">
        <f>AG98/7.5345</f>
        <v>599491.57475612208</v>
      </c>
    </row>
    <row r="99" spans="3:34" s="23" customFormat="1" ht="13.8" x14ac:dyDescent="0.3">
      <c r="C99" s="24"/>
      <c r="D99" s="24"/>
      <c r="E99" s="24"/>
      <c r="F99" s="24"/>
      <c r="M99" s="24"/>
      <c r="Q99" s="24"/>
      <c r="S99" s="24"/>
      <c r="T99" s="24"/>
      <c r="U99" s="24"/>
      <c r="W99" s="24"/>
      <c r="Y99" s="24"/>
      <c r="Z99" s="24"/>
      <c r="AB99" s="24"/>
    </row>
    <row r="100" spans="3:34" s="23" customFormat="1" ht="13.8" x14ac:dyDescent="0.3">
      <c r="C100" s="24"/>
      <c r="D100" s="24"/>
      <c r="E100" s="24"/>
      <c r="F100" s="24"/>
      <c r="M100" s="24"/>
      <c r="Q100" s="24"/>
      <c r="S100" s="24"/>
      <c r="T100" s="24"/>
      <c r="U100" s="24"/>
      <c r="W100" s="24"/>
      <c r="Y100" s="24"/>
      <c r="Z100" s="24"/>
      <c r="AB100" s="24"/>
    </row>
    <row r="101" spans="3:34" s="23" customFormat="1" ht="13.8" x14ac:dyDescent="0.3">
      <c r="C101" s="24"/>
      <c r="D101" s="24"/>
      <c r="E101" s="24"/>
      <c r="F101" s="24"/>
      <c r="M101" s="24"/>
      <c r="Q101" s="24"/>
      <c r="S101" s="24"/>
      <c r="T101" s="24"/>
      <c r="U101" s="24"/>
      <c r="W101" s="24"/>
      <c r="Y101" s="24"/>
      <c r="Z101" s="24"/>
      <c r="AB101" s="24"/>
    </row>
    <row r="102" spans="3:34" s="23" customFormat="1" ht="13.8" x14ac:dyDescent="0.3">
      <c r="C102" s="24"/>
      <c r="D102" s="24"/>
      <c r="E102" s="24"/>
      <c r="F102" s="24"/>
      <c r="M102" s="24"/>
      <c r="Q102" s="24"/>
      <c r="S102" s="24"/>
      <c r="T102" s="24"/>
      <c r="U102" s="24"/>
      <c r="W102" s="24"/>
      <c r="Y102" s="24"/>
      <c r="Z102" s="24"/>
      <c r="AB102" s="24"/>
    </row>
    <row r="103" spans="3:34" s="23" customFormat="1" ht="13.8" x14ac:dyDescent="0.3">
      <c r="C103" s="24"/>
      <c r="D103" s="24"/>
      <c r="E103" s="24"/>
      <c r="F103" s="24"/>
      <c r="M103" s="24"/>
      <c r="Q103" s="24"/>
      <c r="S103" s="24"/>
      <c r="T103" s="24"/>
      <c r="U103" s="24"/>
      <c r="W103" s="24"/>
      <c r="Y103" s="24"/>
      <c r="Z103" s="24"/>
      <c r="AB103" s="24"/>
    </row>
    <row r="104" spans="3:34" s="23" customFormat="1" ht="13.8" x14ac:dyDescent="0.3">
      <c r="C104" s="24"/>
      <c r="D104" s="24"/>
      <c r="E104" s="24"/>
      <c r="F104" s="24"/>
      <c r="M104" s="24"/>
      <c r="Q104" s="24"/>
      <c r="S104" s="24"/>
      <c r="T104" s="24"/>
      <c r="U104" s="24"/>
      <c r="W104" s="24"/>
      <c r="Y104" s="24"/>
      <c r="Z104" s="24"/>
      <c r="AB104" s="24"/>
    </row>
    <row r="105" spans="3:34" s="23" customFormat="1" ht="13.8" x14ac:dyDescent="0.3">
      <c r="C105" s="24"/>
      <c r="D105" s="24"/>
      <c r="E105" s="24"/>
      <c r="F105" s="24"/>
      <c r="M105" s="24"/>
      <c r="Q105" s="24"/>
      <c r="S105" s="24"/>
      <c r="T105" s="24"/>
      <c r="U105" s="24"/>
      <c r="W105" s="24"/>
      <c r="Y105" s="24"/>
      <c r="Z105" s="24"/>
      <c r="AB105" s="24"/>
    </row>
    <row r="106" spans="3:34" s="23" customFormat="1" ht="13.8" x14ac:dyDescent="0.3">
      <c r="C106" s="24"/>
      <c r="D106" s="24"/>
      <c r="E106" s="24"/>
      <c r="F106" s="24"/>
      <c r="M106" s="24"/>
      <c r="Q106" s="24"/>
      <c r="S106" s="24"/>
      <c r="T106" s="24"/>
      <c r="U106" s="24"/>
      <c r="W106" s="24"/>
      <c r="Y106" s="24"/>
      <c r="Z106" s="24"/>
      <c r="AB106" s="24"/>
    </row>
    <row r="107" spans="3:34" s="23" customFormat="1" ht="13.8" x14ac:dyDescent="0.3">
      <c r="C107" s="24"/>
      <c r="D107" s="24"/>
      <c r="E107" s="24"/>
      <c r="F107" s="24"/>
      <c r="M107" s="24"/>
      <c r="Q107" s="24"/>
      <c r="S107" s="24"/>
      <c r="T107" s="24"/>
      <c r="U107" s="24"/>
      <c r="W107" s="24"/>
      <c r="Y107" s="24"/>
      <c r="Z107" s="24"/>
      <c r="AB107" s="24"/>
    </row>
    <row r="108" spans="3:34" x14ac:dyDescent="0.3">
      <c r="J108" s="17"/>
    </row>
  </sheetData>
  <mergeCells count="3">
    <mergeCell ref="A1:AK1"/>
    <mergeCell ref="A2:P2"/>
    <mergeCell ref="Q2:AK2"/>
  </mergeCells>
  <phoneticPr fontId="12" type="noConversion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9"/>
  <sheetViews>
    <sheetView zoomScaleNormal="100" workbookViewId="0">
      <selection activeCell="H13" sqref="H13"/>
    </sheetView>
  </sheetViews>
  <sheetFormatPr defaultRowHeight="14.4" x14ac:dyDescent="0.3"/>
  <cols>
    <col min="1" max="1" width="19.88671875" customWidth="1"/>
    <col min="2" max="2" width="17.109375" customWidth="1"/>
    <col min="3" max="3" width="10" customWidth="1"/>
    <col min="4" max="4" width="10.5546875" customWidth="1"/>
    <col min="9" max="9" width="11.6640625" customWidth="1"/>
    <col min="26" max="26" width="10.6640625" customWidth="1"/>
    <col min="30" max="30" width="12.33203125" customWidth="1"/>
    <col min="33" max="33" width="11.33203125" bestFit="1" customWidth="1"/>
    <col min="34" max="34" width="11.33203125" customWidth="1"/>
    <col min="35" max="35" width="10.88671875" customWidth="1"/>
  </cols>
  <sheetData>
    <row r="1" spans="1:37" x14ac:dyDescent="0.3">
      <c r="A1" s="190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2"/>
    </row>
    <row r="2" spans="1:37" x14ac:dyDescent="0.3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4" t="s">
        <v>2</v>
      </c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6"/>
    </row>
    <row r="3" spans="1:37" ht="82.8" x14ac:dyDescent="0.3">
      <c r="A3" s="18" t="s">
        <v>3</v>
      </c>
      <c r="B3" s="54" t="s">
        <v>597</v>
      </c>
      <c r="C3" s="18" t="s">
        <v>4</v>
      </c>
      <c r="D3" s="18" t="s">
        <v>5</v>
      </c>
      <c r="E3" s="18" t="s">
        <v>29</v>
      </c>
      <c r="F3" s="18" t="s">
        <v>30</v>
      </c>
      <c r="G3" s="19" t="s">
        <v>31</v>
      </c>
      <c r="H3" s="18" t="s">
        <v>6</v>
      </c>
      <c r="I3" s="18" t="s">
        <v>32</v>
      </c>
      <c r="J3" s="18" t="s">
        <v>33</v>
      </c>
      <c r="K3" s="18" t="s">
        <v>7</v>
      </c>
      <c r="L3" s="18" t="s">
        <v>8</v>
      </c>
      <c r="M3" s="18" t="s">
        <v>9</v>
      </c>
      <c r="N3" s="20" t="s">
        <v>10</v>
      </c>
      <c r="O3" s="19" t="s">
        <v>42</v>
      </c>
      <c r="P3" s="18" t="s">
        <v>12</v>
      </c>
      <c r="Q3" s="18" t="s">
        <v>13</v>
      </c>
      <c r="R3" s="19" t="s">
        <v>11</v>
      </c>
      <c r="S3" s="18" t="s">
        <v>14</v>
      </c>
      <c r="T3" s="18" t="s">
        <v>15</v>
      </c>
      <c r="U3" s="21" t="s">
        <v>35</v>
      </c>
      <c r="V3" s="19" t="s">
        <v>34</v>
      </c>
      <c r="W3" s="18" t="s">
        <v>36</v>
      </c>
      <c r="X3" s="18" t="s">
        <v>16</v>
      </c>
      <c r="Y3" s="18" t="s">
        <v>17</v>
      </c>
      <c r="Z3" s="18" t="s">
        <v>18</v>
      </c>
      <c r="AA3" s="20" t="s">
        <v>19</v>
      </c>
      <c r="AB3" s="18" t="s">
        <v>20</v>
      </c>
      <c r="AC3" s="18" t="s">
        <v>21</v>
      </c>
      <c r="AD3" s="18" t="s">
        <v>22</v>
      </c>
      <c r="AE3" s="18" t="s">
        <v>23</v>
      </c>
      <c r="AF3" s="18" t="s">
        <v>24</v>
      </c>
      <c r="AG3" s="18" t="s">
        <v>25</v>
      </c>
      <c r="AH3" s="18" t="s">
        <v>412</v>
      </c>
      <c r="AI3" s="18" t="s">
        <v>26</v>
      </c>
      <c r="AJ3" s="22" t="s">
        <v>27</v>
      </c>
      <c r="AK3" s="22" t="s">
        <v>28</v>
      </c>
    </row>
    <row r="4" spans="1:37" s="116" customFormat="1" ht="12.75" customHeight="1" x14ac:dyDescent="0.3">
      <c r="A4" s="121" t="s">
        <v>46</v>
      </c>
      <c r="B4" s="120">
        <v>1548</v>
      </c>
      <c r="C4" s="174">
        <v>332305</v>
      </c>
      <c r="D4" s="174" t="s">
        <v>379</v>
      </c>
      <c r="E4" s="174">
        <v>79</v>
      </c>
      <c r="F4" s="123">
        <v>918</v>
      </c>
      <c r="G4" s="125" t="s">
        <v>406</v>
      </c>
      <c r="H4" s="121"/>
      <c r="I4" s="175">
        <v>4848</v>
      </c>
      <c r="J4" s="176" t="s">
        <v>380</v>
      </c>
      <c r="K4" s="121" t="s">
        <v>208</v>
      </c>
      <c r="L4" s="121" t="s">
        <v>41</v>
      </c>
      <c r="M4" s="177" t="s">
        <v>40</v>
      </c>
      <c r="N4" s="121"/>
      <c r="O4" s="121"/>
      <c r="P4" s="121"/>
      <c r="Q4" s="174">
        <v>593</v>
      </c>
      <c r="R4" s="121" t="s">
        <v>406</v>
      </c>
      <c r="S4" s="174">
        <v>332305</v>
      </c>
      <c r="T4" s="174" t="s">
        <v>379</v>
      </c>
      <c r="U4" s="123">
        <v>918</v>
      </c>
      <c r="V4" s="121" t="s">
        <v>406</v>
      </c>
      <c r="W4" s="123">
        <v>4848</v>
      </c>
      <c r="X4" s="121" t="s">
        <v>365</v>
      </c>
      <c r="Y4" s="177" t="s">
        <v>40</v>
      </c>
      <c r="Z4" s="123">
        <v>22</v>
      </c>
      <c r="AA4" s="176" t="s">
        <v>380</v>
      </c>
      <c r="AB4" s="174">
        <v>32242</v>
      </c>
      <c r="AC4" s="176" t="s">
        <v>43</v>
      </c>
      <c r="AD4" s="121" t="s">
        <v>385</v>
      </c>
      <c r="AE4" s="121"/>
      <c r="AF4" s="121"/>
      <c r="AG4" s="178">
        <f t="shared" ref="AG4" si="0">I4*3.78</f>
        <v>18325.439999999999</v>
      </c>
      <c r="AH4" s="178">
        <f>AG4/7.5345</f>
        <v>2432.2038622337245</v>
      </c>
      <c r="AI4" s="121"/>
      <c r="AJ4" s="121"/>
      <c r="AK4" s="121"/>
    </row>
    <row r="5" spans="1:37" x14ac:dyDescent="0.3">
      <c r="AG5" s="31"/>
      <c r="AH5" s="31"/>
    </row>
    <row r="6" spans="1:37" x14ac:dyDescent="0.3">
      <c r="D6" s="30"/>
      <c r="AG6" s="31"/>
      <c r="AH6" s="31"/>
    </row>
    <row r="7" spans="1:37" x14ac:dyDescent="0.3">
      <c r="AG7" s="31"/>
      <c r="AH7" s="31"/>
    </row>
    <row r="8" spans="1:37" x14ac:dyDescent="0.3">
      <c r="AG8" s="32" t="s">
        <v>411</v>
      </c>
      <c r="AH8" s="32" t="s">
        <v>416</v>
      </c>
    </row>
    <row r="9" spans="1:37" x14ac:dyDescent="0.3">
      <c r="AG9" s="31">
        <f>SUM(AG4:AG8)</f>
        <v>18325.439999999999</v>
      </c>
      <c r="AH9" s="31">
        <f>AH4</f>
        <v>2432.2038622337245</v>
      </c>
    </row>
  </sheetData>
  <mergeCells count="3">
    <mergeCell ref="A1:AK1"/>
    <mergeCell ref="A2:P2"/>
    <mergeCell ref="Q2:AK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H8"/>
  <sheetViews>
    <sheetView workbookViewId="0">
      <selection activeCell="F21" sqref="F21"/>
    </sheetView>
  </sheetViews>
  <sheetFormatPr defaultRowHeight="14.4" x14ac:dyDescent="0.3"/>
  <sheetData>
    <row r="2" spans="3:8" ht="15" thickBot="1" x14ac:dyDescent="0.35"/>
    <row r="3" spans="3:8" ht="15" thickBot="1" x14ac:dyDescent="0.35">
      <c r="C3" s="197"/>
      <c r="D3" s="198"/>
      <c r="E3" s="199" t="s">
        <v>421</v>
      </c>
      <c r="F3" s="200"/>
      <c r="G3" s="199" t="s">
        <v>422</v>
      </c>
      <c r="H3" s="200"/>
    </row>
    <row r="4" spans="3:8" ht="15" thickBot="1" x14ac:dyDescent="0.35">
      <c r="C4" s="199" t="s">
        <v>417</v>
      </c>
      <c r="D4" s="200"/>
      <c r="E4" s="203">
        <f>Bogdanovci!AG174</f>
        <v>11847076.959999988</v>
      </c>
      <c r="F4" s="204"/>
      <c r="G4" s="203">
        <f>E4/7.5345</f>
        <v>1572377.3256354087</v>
      </c>
      <c r="H4" s="204"/>
    </row>
    <row r="5" spans="3:8" ht="15" thickBot="1" x14ac:dyDescent="0.35">
      <c r="C5" s="201" t="s">
        <v>418</v>
      </c>
      <c r="D5" s="202"/>
      <c r="E5" s="203">
        <f>Petrovci!AG160</f>
        <v>10395977.700000001</v>
      </c>
      <c r="F5" s="204"/>
      <c r="G5" s="203">
        <f>E5/7.5345</f>
        <v>1379783.3565598249</v>
      </c>
      <c r="H5" s="204"/>
    </row>
    <row r="6" spans="3:8" ht="15" thickBot="1" x14ac:dyDescent="0.35">
      <c r="C6" s="199" t="s">
        <v>419</v>
      </c>
      <c r="D6" s="200"/>
      <c r="E6" s="203">
        <f>Svinjarevci!AG98</f>
        <v>4516869.2700000023</v>
      </c>
      <c r="F6" s="204"/>
      <c r="G6" s="203">
        <f>E6/7.5345</f>
        <v>599491.57475612208</v>
      </c>
      <c r="H6" s="204"/>
    </row>
    <row r="7" spans="3:8" ht="15" thickBot="1" x14ac:dyDescent="0.35">
      <c r="C7" s="199" t="s">
        <v>420</v>
      </c>
      <c r="D7" s="200"/>
      <c r="E7" s="205">
        <f>'Stari Jankovci'!AG9</f>
        <v>18325.439999999999</v>
      </c>
      <c r="F7" s="206"/>
      <c r="G7" s="205">
        <f>E7/7.5345</f>
        <v>2432.2038622337245</v>
      </c>
      <c r="H7" s="206"/>
    </row>
    <row r="8" spans="3:8" ht="15" thickBot="1" x14ac:dyDescent="0.35">
      <c r="C8" s="199" t="s">
        <v>423</v>
      </c>
      <c r="D8" s="200"/>
      <c r="E8" s="205">
        <f>SUM(E4:F7)</f>
        <v>26778249.369999994</v>
      </c>
      <c r="F8" s="206"/>
      <c r="G8" s="205">
        <f>SUM(G4:H7)</f>
        <v>3554084.4608135894</v>
      </c>
      <c r="H8" s="206"/>
    </row>
  </sheetData>
  <mergeCells count="18">
    <mergeCell ref="G7:H7"/>
    <mergeCell ref="E8:F8"/>
    <mergeCell ref="G8:H8"/>
    <mergeCell ref="C8:D8"/>
    <mergeCell ref="E7:F7"/>
    <mergeCell ref="E3:F3"/>
    <mergeCell ref="G3:H3"/>
    <mergeCell ref="E4:F4"/>
    <mergeCell ref="E5:F5"/>
    <mergeCell ref="E6:F6"/>
    <mergeCell ref="G4:H4"/>
    <mergeCell ref="G5:H5"/>
    <mergeCell ref="G6:H6"/>
    <mergeCell ref="C3:D3"/>
    <mergeCell ref="C4:D4"/>
    <mergeCell ref="C5:D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Bogdanovci</vt:lpstr>
      <vt:lpstr>Petrovci</vt:lpstr>
      <vt:lpstr>Svinjarevci</vt:lpstr>
      <vt:lpstr>Stari Jankovci</vt:lpstr>
      <vt:lpstr>REKAPITULACIJA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2024-10-10T11:30:02Z</dcterms:modified>
</cp:coreProperties>
</file>