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P:\IGRA - projekti\"/>
    </mc:Choice>
  </mc:AlternateContent>
  <xr:revisionPtr revIDLastSave="0" documentId="13_ncr:1_{6C3177C2-04C9-459D-B2B9-8DD67666DC50}" xr6:coauthVersionLast="47" xr6:coauthVersionMax="47" xr10:uidLastSave="{00000000-0000-0000-0000-000000000000}"/>
  <bookViews>
    <workbookView xWindow="-109" yWindow="-109" windowWidth="26301" windowHeight="14169" activeTab="4" xr2:uid="{00000000-000D-0000-FFFF-FFFF00000000}"/>
  </bookViews>
  <sheets>
    <sheet name="2026. godina" sheetId="14" r:id="rId1"/>
    <sheet name="2025. godina" sheetId="13" r:id="rId2"/>
    <sheet name="2024. godina" sheetId="12" r:id="rId3"/>
    <sheet name="2023. godina" sheetId="11" r:id="rId4"/>
    <sheet name="2022. godina" sheetId="10" r:id="rId5"/>
    <sheet name="2021. godina - riješeno" sheetId="9" r:id="rId6"/>
    <sheet name="2020.godina - riješeno" sheetId="8" r:id="rId7"/>
    <sheet name="2019.godina - riješeno" sheetId="7" r:id="rId8"/>
    <sheet name="2018.godina" sheetId="6" r:id="rId9"/>
    <sheet name="2017.godina" sheetId="5" r:id="rId10"/>
    <sheet name="2016.godina" sheetId="4" r:id="rId11"/>
    <sheet name="2015.godina" sheetId="1" r:id="rId12"/>
    <sheet name="2014. godina" sheetId="2" r:id="rId13"/>
    <sheet name="Planirani projekti" sheetId="3" r:id="rId14"/>
  </sheets>
  <definedNames>
    <definedName name="_xlnm.Print_Titles" localSheetId="10">'2016.godina'!$1:$1</definedName>
    <definedName name="_xlnm.Print_Titles" localSheetId="9">'2017.godina'!$1:$1</definedName>
    <definedName name="_xlnm.Print_Titles" localSheetId="8">'2018.godina'!$1:$1</definedName>
    <definedName name="_xlnm.Print_Titles" localSheetId="6">'2020.godina - riješeno'!$1:$1</definedName>
    <definedName name="_xlnm.Print_Titles" localSheetId="5">'2021. godina - riješeno'!$1:$1</definedName>
    <definedName name="_xlnm.Print_Titles" localSheetId="4">'2022. godina'!$1:$1</definedName>
    <definedName name="_xlnm.Print_Titles" localSheetId="3">'2023. godina'!$1:$1</definedName>
    <definedName name="_xlnm.Print_Titles" localSheetId="2">'2024. godina'!$1:$1</definedName>
    <definedName name="_xlnm.Print_Titles" localSheetId="1">'2025. godina'!$1:$1</definedName>
    <definedName name="_xlnm.Print_Titles" localSheetId="0">'2026. godina'!$1:$1</definedName>
    <definedName name="_xlnm.Print_Area" localSheetId="11">'2015.godina'!$A$1:$K$62</definedName>
    <definedName name="_xlnm.Print_Area" localSheetId="10">'2016.godina'!$A$1:$L$42</definedName>
    <definedName name="_xlnm.Print_Area" localSheetId="9">'2017.godina'!$A$1:$L$49</definedName>
    <definedName name="_xlnm.Print_Area" localSheetId="8">'2018.godina'!$A$1:$L$55</definedName>
    <definedName name="_xlnm.Print_Area" localSheetId="7">'2019.godina - riješeno'!$A$1:$O$24</definedName>
    <definedName name="_xlnm.Print_Area" localSheetId="6">'2020.godina - riješeno'!$A$1:$P$25</definedName>
    <definedName name="_xlnm.Print_Area" localSheetId="5">'2021. godina - riješeno'!$A$1:$P$24</definedName>
    <definedName name="_xlnm.Print_Area" localSheetId="4">'2022. godina'!$A$1:$P$31</definedName>
    <definedName name="_xlnm.Print_Area" localSheetId="3">'2023. godina'!$A$1:$P$30</definedName>
    <definedName name="_xlnm.Print_Area" localSheetId="2">'2024. godina'!$A$1:$P$26</definedName>
    <definedName name="_xlnm.Print_Area" localSheetId="1">'2025. godina'!$A$1:$P$25</definedName>
    <definedName name="_xlnm.Print_Area" localSheetId="0">'2026. godina'!$A$1:$P$27</definedName>
  </definedNames>
  <calcPr calcId="191029"/>
</workbook>
</file>

<file path=xl/calcChain.xml><?xml version="1.0" encoding="utf-8"?>
<calcChain xmlns="http://schemas.openxmlformats.org/spreadsheetml/2006/main">
  <c r="F3" i="14" l="1"/>
  <c r="F4" i="14"/>
  <c r="F5" i="14"/>
  <c r="F6" i="14"/>
  <c r="F7" i="14"/>
  <c r="F8" i="14"/>
  <c r="F9" i="14"/>
  <c r="F10" i="14"/>
  <c r="F11" i="14"/>
  <c r="F12" i="14"/>
  <c r="F13" i="14"/>
  <c r="F14" i="14"/>
  <c r="F15" i="14"/>
  <c r="F16" i="14"/>
  <c r="F17" i="14"/>
  <c r="F18" i="14"/>
  <c r="F19" i="14"/>
  <c r="F20" i="14"/>
  <c r="F21" i="14"/>
  <c r="F22" i="14"/>
  <c r="F23" i="14"/>
  <c r="F24" i="14"/>
  <c r="F25" i="14"/>
  <c r="F2" i="14"/>
  <c r="L27" i="14"/>
  <c r="I27" i="14"/>
  <c r="D27" i="14"/>
  <c r="G25" i="14"/>
  <c r="G24" i="14"/>
  <c r="G23" i="14"/>
  <c r="G22" i="14"/>
  <c r="G21" i="14"/>
  <c r="G20" i="14"/>
  <c r="G19" i="14"/>
  <c r="G18" i="14"/>
  <c r="G17" i="14"/>
  <c r="G16" i="14"/>
  <c r="G15" i="14"/>
  <c r="G14" i="14"/>
  <c r="G13" i="14"/>
  <c r="G12" i="14"/>
  <c r="G11" i="14"/>
  <c r="G10" i="14"/>
  <c r="G9" i="14"/>
  <c r="G8" i="14"/>
  <c r="G7" i="14"/>
  <c r="G6" i="14"/>
  <c r="G5" i="14"/>
  <c r="G4" i="14"/>
  <c r="G3" i="14"/>
  <c r="G2" i="14"/>
  <c r="G20" i="13"/>
  <c r="F20" i="13"/>
  <c r="G3" i="13"/>
  <c r="F3" i="13"/>
  <c r="L25" i="13"/>
  <c r="D25" i="13"/>
  <c r="I25" i="13"/>
  <c r="I26" i="12"/>
  <c r="I30" i="11"/>
  <c r="G14" i="13"/>
  <c r="F8" i="13"/>
  <c r="G8" i="13"/>
  <c r="G9" i="13"/>
  <c r="G10" i="13"/>
  <c r="F10" i="13"/>
  <c r="G4" i="13"/>
  <c r="G5" i="13"/>
  <c r="G6" i="13"/>
  <c r="G7" i="13"/>
  <c r="G11" i="13"/>
  <c r="G12" i="13"/>
  <c r="G13" i="13"/>
  <c r="G15" i="13"/>
  <c r="G16" i="13"/>
  <c r="G17" i="13"/>
  <c r="G18" i="13"/>
  <c r="G19" i="13"/>
  <c r="G21" i="13"/>
  <c r="G22" i="13"/>
  <c r="G23" i="13"/>
  <c r="F4" i="13"/>
  <c r="F5" i="13"/>
  <c r="F6" i="13"/>
  <c r="F7" i="13"/>
  <c r="F9" i="13"/>
  <c r="F11" i="13"/>
  <c r="F12" i="13"/>
  <c r="F13" i="13"/>
  <c r="F14" i="13"/>
  <c r="F15" i="13"/>
  <c r="F17" i="13"/>
  <c r="F18" i="13"/>
  <c r="F19" i="13"/>
  <c r="F21" i="13"/>
  <c r="F22" i="13"/>
  <c r="F23" i="13"/>
  <c r="G2" i="13"/>
  <c r="F2" i="13"/>
  <c r="G24" i="12"/>
  <c r="F22" i="12"/>
  <c r="G22" i="12"/>
  <c r="F21" i="12"/>
  <c r="G21" i="12"/>
  <c r="F19" i="12"/>
  <c r="G19" i="12"/>
  <c r="F20" i="12"/>
  <c r="G20" i="12"/>
  <c r="L8" i="11"/>
  <c r="L7" i="11"/>
  <c r="F3" i="12"/>
  <c r="F4" i="12"/>
  <c r="F5" i="12"/>
  <c r="F6" i="12"/>
  <c r="F7" i="12"/>
  <c r="F8" i="12"/>
  <c r="F9" i="12"/>
  <c r="F11" i="12"/>
  <c r="F12" i="12"/>
  <c r="F13" i="12"/>
  <c r="F14" i="12"/>
  <c r="F15" i="12"/>
  <c r="F16" i="12"/>
  <c r="F17" i="12"/>
  <c r="F18" i="12"/>
  <c r="G3" i="12"/>
  <c r="G4" i="12"/>
  <c r="G5" i="12"/>
  <c r="G6" i="12"/>
  <c r="G7" i="12"/>
  <c r="G8" i="12"/>
  <c r="G9" i="12"/>
  <c r="G11" i="12"/>
  <c r="G12" i="12"/>
  <c r="G13" i="12"/>
  <c r="G14" i="12"/>
  <c r="G16" i="12"/>
  <c r="G17" i="12"/>
  <c r="G18" i="12"/>
  <c r="G2" i="12"/>
  <c r="F2" i="12"/>
  <c r="F27" i="14" l="1"/>
  <c r="F25" i="13"/>
  <c r="F26" i="12"/>
  <c r="L26" i="12"/>
  <c r="D26" i="12"/>
  <c r="F28" i="11"/>
  <c r="G28" i="11"/>
  <c r="F27" i="11"/>
  <c r="G27" i="11"/>
  <c r="L30" i="11"/>
  <c r="F26" i="11"/>
  <c r="G26" i="11"/>
  <c r="F21" i="11"/>
  <c r="G21" i="11"/>
  <c r="D30" i="11"/>
  <c r="D31" i="10"/>
  <c r="L31" i="10"/>
  <c r="I31" i="10"/>
  <c r="F4" i="11"/>
  <c r="G4" i="11"/>
  <c r="G3" i="11"/>
  <c r="G5" i="11"/>
  <c r="G6" i="11"/>
  <c r="G7" i="11"/>
  <c r="G8" i="11"/>
  <c r="G9" i="11"/>
  <c r="G10" i="11"/>
  <c r="G12" i="11"/>
  <c r="G13" i="11"/>
  <c r="G14" i="11"/>
  <c r="G15" i="11"/>
  <c r="G16" i="11"/>
  <c r="G17" i="11"/>
  <c r="G18" i="11"/>
  <c r="G19" i="11"/>
  <c r="G20" i="11"/>
  <c r="G22" i="11"/>
  <c r="G23" i="11"/>
  <c r="G24" i="11"/>
  <c r="G25" i="11"/>
  <c r="G2" i="11"/>
  <c r="F3" i="11"/>
  <c r="F5" i="11"/>
  <c r="F6" i="11"/>
  <c r="F7" i="11"/>
  <c r="F8" i="11"/>
  <c r="F9" i="11"/>
  <c r="F10" i="11"/>
  <c r="F12" i="11"/>
  <c r="F13" i="11"/>
  <c r="F14" i="11"/>
  <c r="F15" i="11"/>
  <c r="F16" i="11"/>
  <c r="F17" i="11"/>
  <c r="F18" i="11"/>
  <c r="F19" i="11"/>
  <c r="F20" i="11"/>
  <c r="F22" i="11"/>
  <c r="F23" i="11"/>
  <c r="F24" i="11"/>
  <c r="F25" i="11"/>
  <c r="F2" i="11"/>
  <c r="F30" i="11" l="1"/>
  <c r="G9" i="10"/>
  <c r="G27" i="10"/>
  <c r="G28" i="10"/>
  <c r="G29" i="10"/>
  <c r="G30" i="10"/>
  <c r="G26" i="10"/>
  <c r="G21" i="10"/>
  <c r="G22" i="10"/>
  <c r="G23" i="10"/>
  <c r="G24" i="10"/>
  <c r="G25" i="10"/>
  <c r="G15" i="10"/>
  <c r="G16" i="10"/>
  <c r="G17" i="10"/>
  <c r="G18" i="10"/>
  <c r="G19" i="10"/>
  <c r="G20" i="10"/>
  <c r="G10" i="10"/>
  <c r="G11" i="10"/>
  <c r="G12" i="10"/>
  <c r="G13" i="10"/>
  <c r="G14" i="10"/>
  <c r="G7" i="10"/>
  <c r="G8" i="10"/>
  <c r="G3" i="10"/>
  <c r="G4" i="10"/>
  <c r="G5" i="10"/>
  <c r="G6" i="10"/>
  <c r="G2" i="10"/>
  <c r="F30" i="10"/>
  <c r="F28" i="10"/>
  <c r="F29" i="10"/>
  <c r="F26" i="10"/>
  <c r="F25" i="10"/>
  <c r="F24" i="10"/>
  <c r="F23" i="10"/>
  <c r="F22" i="10"/>
  <c r="F19" i="10"/>
  <c r="F20" i="10"/>
  <c r="F21" i="10"/>
  <c r="F16" i="10"/>
  <c r="F17" i="10"/>
  <c r="F18" i="10"/>
  <c r="F5" i="10"/>
  <c r="F6" i="10" l="1"/>
  <c r="F7" i="10"/>
  <c r="F3" i="10"/>
  <c r="F4" i="10"/>
  <c r="F8" i="10"/>
  <c r="F10" i="10"/>
  <c r="F11" i="10"/>
  <c r="F12" i="10"/>
  <c r="F13" i="10"/>
  <c r="F14" i="10"/>
  <c r="F15" i="10"/>
  <c r="F2" i="10"/>
  <c r="F4" i="9"/>
  <c r="F5" i="9"/>
  <c r="F6" i="9"/>
  <c r="F7" i="9"/>
  <c r="F8" i="9"/>
  <c r="F9" i="9"/>
  <c r="F10" i="9"/>
  <c r="F11" i="9"/>
  <c r="F12" i="9"/>
  <c r="F13" i="9"/>
  <c r="F14" i="9"/>
  <c r="F15" i="9"/>
  <c r="F16" i="9"/>
  <c r="F17" i="9"/>
  <c r="F18" i="9"/>
  <c r="F19" i="9"/>
  <c r="F20" i="9"/>
  <c r="F21" i="9"/>
  <c r="F22" i="9"/>
  <c r="F3" i="9"/>
  <c r="K24" i="9"/>
  <c r="D24" i="9"/>
  <c r="K33" i="6" l="1"/>
  <c r="F4" i="8" l="1"/>
  <c r="F5" i="8"/>
  <c r="F6" i="8"/>
  <c r="F7" i="8"/>
  <c r="F8" i="8"/>
  <c r="F9" i="8"/>
  <c r="F10" i="8"/>
  <c r="F11" i="8"/>
  <c r="F12" i="8"/>
  <c r="F13" i="8"/>
  <c r="F14" i="8"/>
  <c r="F15" i="8"/>
  <c r="F16" i="8"/>
  <c r="F17" i="8"/>
  <c r="F18" i="8"/>
  <c r="F19" i="8"/>
  <c r="F20" i="8"/>
  <c r="F21" i="8"/>
  <c r="F22" i="8"/>
  <c r="F3" i="8"/>
  <c r="F2" i="8"/>
  <c r="K24" i="8" l="1"/>
  <c r="D24" i="8"/>
  <c r="K24" i="7" l="1"/>
  <c r="D24" i="7"/>
  <c r="H33" i="6"/>
  <c r="D33" i="6"/>
  <c r="I33" i="6" l="1"/>
  <c r="K42" i="4"/>
  <c r="D49" i="1" l="1"/>
  <c r="F2" i="2" l="1"/>
  <c r="F9" i="2" l="1"/>
  <c r="F5" i="1" l="1"/>
  <c r="F2" i="1"/>
  <c r="F7" i="2"/>
  <c r="F3" i="2"/>
  <c r="F8" i="2"/>
  <c r="F6" i="2"/>
  <c r="F5" i="2"/>
  <c r="F4" i="2"/>
  <c r="F12" i="1"/>
  <c r="F11" i="1"/>
  <c r="F10" i="1"/>
  <c r="F9" i="1"/>
  <c r="F8" i="1"/>
  <c r="F6" i="1"/>
  <c r="F4" i="1"/>
  <c r="F3" i="1"/>
</calcChain>
</file>

<file path=xl/sharedStrings.xml><?xml version="1.0" encoding="utf-8"?>
<sst xmlns="http://schemas.openxmlformats.org/spreadsheetml/2006/main" count="3062" uniqueCount="1272">
  <si>
    <t>Vrsta projekta</t>
  </si>
  <si>
    <t>Datum prijave</t>
  </si>
  <si>
    <t>Traženi iznos sufinanciranja</t>
  </si>
  <si>
    <t>Ukupna vrijednost projekta</t>
  </si>
  <si>
    <t>Sredstva Grada</t>
  </si>
  <si>
    <t>Naziv natječaja</t>
  </si>
  <si>
    <t>Pružatelj potpore</t>
  </si>
  <si>
    <t>1.</t>
  </si>
  <si>
    <t>Izrada projektne dokumentacije za izmjene i dopune lokacijske i građevinske dozvole za sanaciju i rekonstrukciju Odlagališta komunalnog otpada Tarno</t>
  </si>
  <si>
    <t>28.02.2014.</t>
  </si>
  <si>
    <t>FZOEU</t>
  </si>
  <si>
    <t>2.</t>
  </si>
  <si>
    <t>Energetska obnova zgrade Dječjeg vrtića Žeravinec - termoziolacija pročelja i krovišta</t>
  </si>
  <si>
    <t>09.02.2015.</t>
  </si>
  <si>
    <t>Javni poziv za poticanje povećanja energetske učinkovitosti i korištenja obnovljivih izvora energije</t>
  </si>
  <si>
    <t>Ministarstvo gospodarstva</t>
  </si>
  <si>
    <t>3.</t>
  </si>
  <si>
    <t>Energetska obnova zgrade Dječjeg vrtića Žeravinec - rekonstrukcija kotlovnice</t>
  </si>
  <si>
    <t>4.</t>
  </si>
  <si>
    <t>Polupodzemni kontejneri za zeleni otok na tržnici u Ivanić-Gradu</t>
  </si>
  <si>
    <t>10.02.2015.</t>
  </si>
  <si>
    <t>Javni poziv za neposredno sufinanciranje nabave komunalne opreme za odvojeno prikupljanje otpada</t>
  </si>
  <si>
    <t>5.</t>
  </si>
  <si>
    <t>Adaptacija krovišta i obnova dijelova vanjske ovojnice Dječjeg vrtića Žeravinec, Ivanić-Grad</t>
  </si>
  <si>
    <t>16.02.2015.</t>
  </si>
  <si>
    <t>Program održivog razvoja lokalne zajednice</t>
  </si>
  <si>
    <t>Ministarstvo regionalnog razvoja i fondova Europske unije</t>
  </si>
  <si>
    <t>6.</t>
  </si>
  <si>
    <t>Izgradnja pješačke staze u Cagincu</t>
  </si>
  <si>
    <t>7.</t>
  </si>
  <si>
    <t>Javni poziv za raspoređivanje i korištenje sredstava kapitalnih pomoći gradovima i općinama za poticanje razvoja komunalnog gospodarstva za 2015. godinu</t>
  </si>
  <si>
    <t>Ministarstvo graditeljstva i prostornoga uređenja</t>
  </si>
  <si>
    <t>8.</t>
  </si>
  <si>
    <t>Rekonstrukcija nogostupa s biciklističkom stazom u Savskoj ulici (treća faza)</t>
  </si>
  <si>
    <t>9.</t>
  </si>
  <si>
    <t>Rekonstrukcija nogostupa s biciklističkom stazom u Savskoj ulici</t>
  </si>
  <si>
    <t>Javni poziv za prijavu programa/projekata za sufinanciranje izgradnje i održavanja objekata i uređenja komunalne infrastrukture iz Proračuna Zagrebačke županije za 2015. godinu</t>
  </si>
  <si>
    <t>Zagrebačka županija</t>
  </si>
  <si>
    <t>10.</t>
  </si>
  <si>
    <t>11.</t>
  </si>
  <si>
    <t>Rekonstrukcija prometnice u Ulici Stjepana Gregorka i Hercegovačkoj ulici</t>
  </si>
  <si>
    <t>12.</t>
  </si>
  <si>
    <t>Sanacija krovišta Društvenog doma Deanovec</t>
  </si>
  <si>
    <t>13.03.2015.</t>
  </si>
  <si>
    <t>Javni poziv za sufinanciranje izgradnje i uređenja infrastrukture na ruralnim prostorima iz Proračuna Zagrebačke županije za 2015. godinu</t>
  </si>
  <si>
    <t>13.</t>
  </si>
  <si>
    <t>Poduzetnička zona Ivanić-Grad Jug - Zona 3</t>
  </si>
  <si>
    <t>1.000.000,00 kn (+ 321.181,25 kn MinPO)</t>
  </si>
  <si>
    <t>Javni poziv za sufinanciranje poticanja razvoja poduzetničkih zona u Zagrebačkoj županiji za 2015. godinu</t>
  </si>
  <si>
    <t>14.</t>
  </si>
  <si>
    <t>Podzemni kontejneri "Molok"</t>
  </si>
  <si>
    <t>19.03.2015.</t>
  </si>
  <si>
    <t>Kamion mali Nissan</t>
  </si>
  <si>
    <t>Sanacija pročistača otpadnih voda</t>
  </si>
  <si>
    <t>Zagrebačka županija – UO za promet i komunalnu infrastrukturu</t>
  </si>
  <si>
    <t>Rekonstrukcija kanalizacije u Šiftarovoj ulici</t>
  </si>
  <si>
    <t>Preoblikovanje pročelja poslovne građevine u Moslavačkoj</t>
  </si>
  <si>
    <t>Zagrebačka županija – UO za gospodarstvo</t>
  </si>
  <si>
    <t>Rekonstrukcija sanitarnog čvora u DD u naselju Lonja</t>
  </si>
  <si>
    <t>Zagrebačka županija – UO za poljoprivredu</t>
  </si>
  <si>
    <t>Sufinanciranje programa povećanja EnU u kućanstvima</t>
  </si>
  <si>
    <t>Idejni projekt sanacije i konačnog zatvaranja odlagališta Tarno</t>
  </si>
  <si>
    <t>15.</t>
  </si>
  <si>
    <t>16.</t>
  </si>
  <si>
    <t>06.03.2015.</t>
  </si>
  <si>
    <t>17.</t>
  </si>
  <si>
    <t>Projektiranje parkirališta u Školskoj ulici</t>
  </si>
  <si>
    <t>13.04.2015.</t>
  </si>
  <si>
    <t>18.</t>
  </si>
  <si>
    <t>Projektiranje mostova</t>
  </si>
  <si>
    <t>20.</t>
  </si>
  <si>
    <t>Javni poziv za prijavu jedinica lokalne samouprave za sufinanciranje provedbe mjera povećanja energetske učinkovitosti na zgradama javne namjene za 2015. godinu</t>
  </si>
  <si>
    <t>21.</t>
  </si>
  <si>
    <t>15.05.2015.</t>
  </si>
  <si>
    <t>Javni poziv za dodjelu bespovratnih potpora u 2015. godini za pokriće dijela troškova stručne tehničke pomoći konzultanta za pripremu i prijavu projekata koji će se financirati sredstvima EU</t>
  </si>
  <si>
    <t>22.</t>
  </si>
  <si>
    <t>Osnivanje muzeja u Ivanić-Gradu - ugovor o izradi prijedloga muzeološke koncepcije</t>
  </si>
  <si>
    <t>Uređenje Trga Vladimira Nazora u Ivanić-Gradu - izrada građevinske dozvole</t>
  </si>
  <si>
    <t>Javni poziv za dodjelu bespovratnih potpora za pokriće dijela troškova izrade projektne dokumentacije</t>
  </si>
  <si>
    <t>Osnivanje farmaceutsko-biokemijsko-medicinskog veleučilišta u Ivanić-Gradu - izrada analize troškova i koristi</t>
  </si>
  <si>
    <t>23.</t>
  </si>
  <si>
    <t>24.</t>
  </si>
  <si>
    <t>Rekonstrukcija sustava odvodnje u Ulici A. G. Matoša, Šarampovskoj ulici i Cvjetnoj ulici</t>
  </si>
  <si>
    <t>22.05.2015.</t>
  </si>
  <si>
    <t>Javni poziv za sufinanciranje izgradnje i održavanja objekata i uređaja komunalne infrastrukture iz Proračuna Zagrebačke županije u 2015. godini</t>
  </si>
  <si>
    <t>25.</t>
  </si>
  <si>
    <t>Obnova dijela krovišta zgrade Društvenog doma Dubrovčak Lijevi</t>
  </si>
  <si>
    <t>08.06.2015.</t>
  </si>
  <si>
    <t>26.</t>
  </si>
  <si>
    <t>Sanacija krovišta Društvenog doma Trebovec</t>
  </si>
  <si>
    <t>27.</t>
  </si>
  <si>
    <t>Sanacija krovišta i dijela stolarije na zgradi DVD-a Breška Greda</t>
  </si>
  <si>
    <t>12.06.2015.</t>
  </si>
  <si>
    <t>28.</t>
  </si>
  <si>
    <t>Farmaceutsko – medicinsko veleučilište Ivanić-Grad</t>
  </si>
  <si>
    <t>29.06.2015.</t>
  </si>
  <si>
    <t>Priprema zalihe infrastrukturnih projekata za Europski fond za regionalni razvoj 2014. - 2020.</t>
  </si>
  <si>
    <t>Ministarstvo znanosti, obrazovanja i sporta</t>
  </si>
  <si>
    <t>TZECi – Towards Zero Energy Cities</t>
  </si>
  <si>
    <t>15.06.2015.</t>
  </si>
  <si>
    <t>URBACT III - Poziv za dostavu projektnih prijedloga za Mreže za planiranje aktivnosti</t>
  </si>
  <si>
    <t>Europski fond za regionalni razvoj</t>
  </si>
  <si>
    <t>Critical Cities – Dealing with security and critical infrastrucutres risk in urban planning and living</t>
  </si>
  <si>
    <t>29.</t>
  </si>
  <si>
    <t>TUSGAR-NET – Tackling Urban Street Gangs And Radicalization Network</t>
  </si>
  <si>
    <t>30.</t>
  </si>
  <si>
    <t>USEN – Urban Social Economy transnational Network to design integrated policies, job opportunities and green actions</t>
  </si>
  <si>
    <t>31.</t>
  </si>
  <si>
    <t>Cooperation of partner cities to build smart cities of future</t>
  </si>
  <si>
    <t>Status</t>
  </si>
  <si>
    <t>Odobreno</t>
  </si>
  <si>
    <t>Odbijeno</t>
  </si>
  <si>
    <t>Nabava polupodzemnih kontejnera za odvajanje otpada i nabava kompostera za biootpad</t>
  </si>
  <si>
    <t>01.06.2015.</t>
  </si>
  <si>
    <t>Nabava komunalnih vozila</t>
  </si>
  <si>
    <t>32.</t>
  </si>
  <si>
    <t>odobreno</t>
  </si>
  <si>
    <t>Opis</t>
  </si>
  <si>
    <t xml:space="preserve">Odobrena potpora Fonda za zaštitu okoliša i energetsku učinkovitost zanabavu podzemnih kontejnera za zeleni otok na tržnici u iznosu od 52.563,00 kn. </t>
  </si>
  <si>
    <t>Projekt je odbijen za sufinanciranje. Nismo dobili nikakvo formalno obrazloženje već je samo objavljena lista odabranih projekata.</t>
  </si>
  <si>
    <t>Odobrena potpora Fonda za zaštitu okoliša i energetsku učinkovitost za nabavu podzemnih kontejnera "Molok" u iznosu od 85.415,00 kn.</t>
  </si>
  <si>
    <t>Odobrena potpora Zagrebačke županije za izradu građevinske dozvole za uređenje Trga Vladimira Nazora u iznosu od 100.000,00 kn.</t>
  </si>
  <si>
    <t>Odobrena potpora Zagrebačke županije za izradu analize troškova i koristi za osnivanje Veleučilišta u iznosu od 70.000,00 kn.</t>
  </si>
  <si>
    <t>Odobrena potpora Ministarstva gospodarstva za rekonstrukciju krovišta i fasade Dječjeg vrtića Žeravinec u iznosu od 200.000,00 kuna.</t>
  </si>
  <si>
    <t>Naziv projekta</t>
  </si>
  <si>
    <t>R. br.</t>
  </si>
  <si>
    <t>Dokumentacija koja nedostaje</t>
  </si>
  <si>
    <t>Natječaj na koji se planira prijava</t>
  </si>
  <si>
    <t>Tijelo koje provodi natječaj</t>
  </si>
  <si>
    <t>Napomene</t>
  </si>
  <si>
    <t>Projekt je odbijen za sufinanciranje. U obrazloženju stoji da je razlog odbijanja to što nam je to drugi projekt koji smo prijavli na isti natječaj, a moguće je dobiti potporu samo za jedan projekt. Iz navedenog natječaja smo dobili potporu za obnovu fasade i krovišta.</t>
  </si>
  <si>
    <t>Uređenje trga u Posavskim Bregima</t>
  </si>
  <si>
    <t>Pripremljena dokumentacija</t>
  </si>
  <si>
    <t>Studija o izvodljivosti i analiza troškova i koristi</t>
  </si>
  <si>
    <t>Program ruralnog razvoja - Podmjera 7.4.</t>
  </si>
  <si>
    <t>Agencija za plaćanja u poljoprivredi, ribarstvu i ruralnom razvoju</t>
  </si>
  <si>
    <t>Izgradnja pješačke staze u Šumećanima</t>
  </si>
  <si>
    <t>Glavni i izvedbeni projekt</t>
  </si>
  <si>
    <t>Pilot projekt energetska obnova zgrada i korištenje obnovljivih izvora energije u javnim ustanovama koje obavljaju djelatnost odgoja i obrazovanja</t>
  </si>
  <si>
    <t xml:space="preserve">Indikativni datum objave natječaja </t>
  </si>
  <si>
    <t>Rok za dostavu prijava</t>
  </si>
  <si>
    <t>31.12.2020. (ili do iskorištenja sredstava)</t>
  </si>
  <si>
    <t>Sugerirali smo Zagrebačkoj županiji da se na natječaj prijavi odvajanje od toplane škole i sportske dvorane na Žeravincu. Dobili smo odgovor da je navedeni projekt prijavljen na natječaj Fonda za zaštitu okoliša i energetsku učinkovitost i da nije u planu prijava na natječaj Ministarstva graditeljstva.</t>
  </si>
  <si>
    <t>Priprema i provedba integriranih razvojnih programa temeljenih na obnovi kulturne baštine</t>
  </si>
  <si>
    <t>Ministarstvo regionalnoga razvoja i fondova Europske unije</t>
  </si>
  <si>
    <t>Osnivanje Gradskog muzeja</t>
  </si>
  <si>
    <t>Prijedlog muzeološke koncepcije</t>
  </si>
  <si>
    <t>Uređenje Trga Vladimira Nazora</t>
  </si>
  <si>
    <t>Revitalizacija Starog Ivanića</t>
  </si>
  <si>
    <t>Uređenje šetnice uz Lonju</t>
  </si>
  <si>
    <t>Priključak na Greenway</t>
  </si>
  <si>
    <t>Idejno rješenje</t>
  </si>
  <si>
    <t>Stavka u Strategiji</t>
  </si>
  <si>
    <t>Lokacijska dozvola, studija izvodljivosti., analiza troškova i koristi</t>
  </si>
  <si>
    <t>Glavni projekt, građevinska dozvola, javna nabava za izvođenje radova</t>
  </si>
  <si>
    <t>Javna nabava za idejno rješenje, javna nabava za projektiranje, idejno rješenje, glavni projekt, građevinska dozvola, studija izvodljivosti, analiza troškov ai koristi, javna nabava za izvođenje radova</t>
  </si>
  <si>
    <t>Građevinska dozvola, javana nabava za izvođenje radova</t>
  </si>
  <si>
    <t>Javna nabava za izvođenje radova</t>
  </si>
  <si>
    <t>Napomena</t>
  </si>
  <si>
    <t>Ugovor o sufinanciranju broj 11-07-4-14</t>
  </si>
  <si>
    <t>Sufinanciranje izrade projektne dokumentacije i nabave opreme za uvođenje cjelovitog sustava gospodarenja otpadom</t>
  </si>
  <si>
    <t>listopad 2014.</t>
  </si>
  <si>
    <t>Zagrebačka županija - UO za promet i komunalnu infrastrukturu</t>
  </si>
  <si>
    <t>Ugovor o sufinanciranju broj 22-07-4-14</t>
  </si>
  <si>
    <t>Odobrena potpora Zagrebačke županije za izgradnju parkirališta i prometnice sa svom pripadajućom infrastrukturom u iznosu od 500.000,00 kn.</t>
  </si>
  <si>
    <t>19.</t>
  </si>
  <si>
    <t>Energetska obnova Dječjeg vrtića Žeravinec Ivanić-Grad (adaptacija krovišta, obnova dijelova vanjske ovojnice i rekonstrukcija kotlovnice)</t>
  </si>
  <si>
    <t>29.04.2015.</t>
  </si>
  <si>
    <t>Odobrena potpora Zagrebačke županije za adaptaciju krovišta, obnovu dijelova vanjske ovojnice i rekonstrukciju kotlovnice u iznosu od 400.000,00 kn.</t>
  </si>
  <si>
    <t>Provedba projekta</t>
  </si>
  <si>
    <t>Potpisan ugovor i dostavljeno izvješće čime je završena provedba.</t>
  </si>
  <si>
    <t>Odobrena potpora Zagrebačke županije za identifikaciju i evaluaciju projektne ideje te tehničku pomoć konzultanata u iznosu od 18.000,00 kn.</t>
  </si>
  <si>
    <t>33.</t>
  </si>
  <si>
    <t>34.</t>
  </si>
  <si>
    <t>35.</t>
  </si>
  <si>
    <t>36.</t>
  </si>
  <si>
    <t>37.</t>
  </si>
  <si>
    <t>Opremanje računalnom opremom koja je potrebna za početak rada Muzeja Ivanić-Grada</t>
  </si>
  <si>
    <t>09.09.0215.</t>
  </si>
  <si>
    <t>Poziv za predlaganje programa javnih potreba u kulturi Republike Hrvatske za 2016. godinu</t>
  </si>
  <si>
    <t>Ministarstvo kulture</t>
  </si>
  <si>
    <t>Nabava integriranog informacijskog sustava za obradu primarne i sekundarne muzejske građe</t>
  </si>
  <si>
    <t>Konzervatorsko-restauratorski radovi na portretu Gjure Kundeka</t>
  </si>
  <si>
    <t>11.09.2015.</t>
  </si>
  <si>
    <t>Rekonstrukcija Stare škole i industrijskog kompleksa INA-e za potrebe Muzeja Ivanić-Grada</t>
  </si>
  <si>
    <t>15.09.2015.</t>
  </si>
  <si>
    <t>Javni poziv za podnošenje zahtjeva za dodjelu bespovratnih sredstava temeljem Programa razvoja javne turističke infrastrukture u 2015. godini</t>
  </si>
  <si>
    <t>21.09.2015.</t>
  </si>
  <si>
    <t>Turist info Ivanić-Grad</t>
  </si>
  <si>
    <t>Ministarstvo turizma</t>
  </si>
  <si>
    <t>38.</t>
  </si>
  <si>
    <t>Asfaltiranje kolnika Graberje Ivanićko - Grabersko brdo</t>
  </si>
  <si>
    <t>10.08.2015.</t>
  </si>
  <si>
    <t>Sufinanciranje izgradnje i održavanja objekata i uređaja komunalne infrastrukture u 2015. godini</t>
  </si>
  <si>
    <t>Odobrena potpora Zagrebačke županije za asfaltiranje kolnika u Graberskom brdu u iznosu od 100.000,00 kn.</t>
  </si>
  <si>
    <t>39.</t>
  </si>
  <si>
    <t>41.</t>
  </si>
  <si>
    <t>42.</t>
  </si>
  <si>
    <t>43.</t>
  </si>
  <si>
    <t>Projektna dokumentacija - Uređenje pješačke šetnice uz rijeku Lonju (glavni projekt i projektni zadatak)</t>
  </si>
  <si>
    <t>04.11.2015.</t>
  </si>
  <si>
    <t>Javni poziv jedinicama lokalne samouprave na području Zagrebačke županije za dodjelu bespovratnih potpora za pokriće dijela troškova izrade projektne dokumentacije za projekte koji će se financirati sredstvima EU</t>
  </si>
  <si>
    <t>Projektna dokumentacija - Izgradnja sportskog centra (glavni projekt i troškovnik)</t>
  </si>
  <si>
    <t>Izgradnja punionice za vozila na električni pogon</t>
  </si>
  <si>
    <t>20.11.2015.</t>
  </si>
  <si>
    <t>Javni poziv gradovima na području Zagrebačke županije za dodjelu bespovratnih potpora u 2015. godini za izgradnju e-punionica</t>
  </si>
  <si>
    <t>17.11.2015.</t>
  </si>
  <si>
    <t>Javni poziv (EnU-15) za neposredno sufinanciranje ostalih mjera energetske učinkovitosti u prometu</t>
  </si>
  <si>
    <t>40.</t>
  </si>
  <si>
    <t>Uvođenje sustava javnih bicikala na području Grada Ivanić-Grada</t>
  </si>
  <si>
    <t>29.10.2015.</t>
  </si>
  <si>
    <t>Javni poziv za neposredno sufinanciranje ostalih mjera energetske učinkovitosti u prometu</t>
  </si>
  <si>
    <t>Odobrena potpora Fonda za zaštitu okoliša i energetsku učinkovitost u iznosu od 198.876,11 kuna za uvođenje sustava javnih bicikala na području Grada Ivanić-Grada.</t>
  </si>
  <si>
    <t>Do 27.03.2016. potrebno provesti postupak javne nabave i  dostaviti Fondu dokmentaciju. Nakon toga potpis ugovora s Fondom.
Projekt treba provesti u roku od 12 mjeseci od potpisivanja Ugovora.</t>
  </si>
  <si>
    <t>Odobrena je potpora Zagrebačke županije u iznosu od 100.000,00 kuna za izradu projektne dokumentacije za projekt šetnice uz rijeku Lonju.</t>
  </si>
  <si>
    <t>Odobrena je potpora Zagrebačke županije u iznosu od 100.000,00 kuna za izradu projektne dokumentacije za projekt izgradnje sportskog centra.</t>
  </si>
  <si>
    <t>Ugovor je potpisan i svi potrebni izvještaji su poslani u Županiju čime je projekt opravdan.</t>
  </si>
  <si>
    <t>Još uvijek nije poznato. Procjena: prosinac 2015. ili siječanj 2016.</t>
  </si>
  <si>
    <t xml:space="preserve">Očekuje se otvaranje natječaja već dulje od godine dana. </t>
  </si>
  <si>
    <t>Natječaj otvoren</t>
  </si>
  <si>
    <t>Do 31.12.2018. za dokumentaciju. Do 30.06.2020. za izgradnju.</t>
  </si>
  <si>
    <t xml:space="preserve">Osnivački akt muzeja kao pravne osobe, idejno rješenje, suglasnosti , projekt gradnje ili adaptacije, strategija </t>
  </si>
  <si>
    <t>Javna nabava za projektiranje, glavni projekt, građevinska dozvola, studija izvodljivosti, analiza troškova i koristi</t>
  </si>
  <si>
    <t>Projekt Osnivanja farmaceutsko - medicinskog veleučilišta u Ivanić-Gradu je odbijen zbog toga što je predmetni natječaj namijenjen ulaganjima u istraživačku infrastrukturu, a ne u operativne troškove rada visokih učilišta.</t>
  </si>
  <si>
    <t xml:space="preserve">Projekti u kojima bi sudjelovali kao partneri nisu odabrani na javnom pozivu za provedbu u prvoj fazi. </t>
  </si>
  <si>
    <t>Projekti u kojima bi sudjelovali kao partneri nisu odabrani na javnom pozivu za provedbu u prvoj fazi.</t>
  </si>
  <si>
    <t>Radovi su izvedeni te se pripremaju završna izvješća.</t>
  </si>
  <si>
    <t>Izgradnja nogostupa s biciklistčkom stazom Posavski Bregi - Dubrovčak Lijevi ( Priključak na Greenway)</t>
  </si>
  <si>
    <t>27.11.2014.</t>
  </si>
  <si>
    <t>Ministarstvo pomorstva prometa i infrastrukture
Poziv za pripremu projekata iz područja integriranog prometa i održive regionalne / urbane mobilnosti - Operatvni program „Promet" 2007. - 2013.
Šifra poziva TR.1.2.14</t>
  </si>
  <si>
    <t>odbijeno</t>
  </si>
  <si>
    <t>Rekonstrukcija Hercegovačke ulice i ulice Stjepana Gregoreka s nogostupom i biciklističkom stazom</t>
  </si>
  <si>
    <t>28.11.2014.</t>
  </si>
  <si>
    <t>Plan održive urbane mobilnosti Grada Ivanić-Grada</t>
  </si>
  <si>
    <t>23.10.2014.</t>
  </si>
  <si>
    <t>Projekt prijavljen na natječaj u studenom 2014. Odbijen za sufinanciranje  od strane ministarstva prometa  iz razloga što je projekt po  njihovoj ocjeni  lokalnog karaktera.</t>
  </si>
  <si>
    <t>Projekt prijavljen na natječaj u studenom 2014. Odbijen za sufinanciranje  od strane ministarstva prometa  iz razloga što je projekt po  njihovoj ocjeni lokalnog karaktera.</t>
  </si>
  <si>
    <t>Projekt prijavljen na natječaj u studenom 2014. Odbijen za sufinanciranje  od strane ministarstva prometa  iz razloga što grad Ivanić ne posjeduje dovoljno kvalitetne kapacitete za provedbu projekta.</t>
  </si>
  <si>
    <t>Fond za razvoj turizma</t>
  </si>
  <si>
    <t>Odobrena potpora Fonda za zaštitu okoliša i energetsku učinkovitost za izmjene i dopune građevinske dozvole za sanaciju i rekonstrukciju odlagališta Tarno u iznosu od 112.800,00 kn.</t>
  </si>
  <si>
    <t>Projekt je uspješno okončan.</t>
  </si>
  <si>
    <t>Odobrena je potpora FZOEU u iznosu od 39.000,00 kuna za izgradnju punionice vozila na električni pogon.</t>
  </si>
  <si>
    <t>Potrebno je izvesti radove i poslati izvješća nakon čega će novci biti doznačeni.</t>
  </si>
  <si>
    <t>Odobrena je potpora Zagrebačke županije u iznosu od 70.000,00 kuna za izgradnju punionice za vozila na električni pogon.</t>
  </si>
  <si>
    <t>Priprema projektne dokumentacije i izgradnja punionice za vozila na električni pogon</t>
  </si>
  <si>
    <t>Odobrena potpora Fonda za zaštitu okoliša i energetsku učinkovitost za nabavu malog kamiona u iznosu od 78.375,00 kn.</t>
  </si>
  <si>
    <t>Odustali</t>
  </si>
  <si>
    <t>Odustali od provedbe projekta - građevinska dozvola ne bi mogla biti dovršena u zadanom roku.</t>
  </si>
  <si>
    <t>Odobrena potpora Zagrebačke županije za nabavu polupodzemnih kontejnera i kompostera u iznosu od 197.952,75 kn.</t>
  </si>
  <si>
    <t>Rekapitulacija:</t>
  </si>
  <si>
    <t>Ukupna vrijednost prijavljenih projekata</t>
  </si>
  <si>
    <t>Ukupna vrijednost odobrenih sredstava</t>
  </si>
  <si>
    <t>Ukupan iznos vlastitog sufinanciranja (Gradski proračun)</t>
  </si>
  <si>
    <t>5 projekata</t>
  </si>
  <si>
    <t>1 projekt</t>
  </si>
  <si>
    <t>9 projekata</t>
  </si>
  <si>
    <t>Konzervatorsko-restauratorski radovi na portretu Đure Kundeka</t>
  </si>
  <si>
    <t>29.03.2016.</t>
  </si>
  <si>
    <t>Javni poziv za predlaganje javnih potreba u kulturi za 2016.</t>
  </si>
  <si>
    <t>Prijavljeno</t>
  </si>
  <si>
    <t>Izgradnja nogometnog terena s tribinama i ostalim pratećim objektima</t>
  </si>
  <si>
    <t>01.04.2016.</t>
  </si>
  <si>
    <t>Javni poziv za prijavu projekata za sufinanciranje poticanja razvoja javne turističke infrastrukture u Zagrebačkoj županiji za 2016. godinu</t>
  </si>
  <si>
    <t>Šetnica uz rijeku Lonju</t>
  </si>
  <si>
    <t>31.03.2016.</t>
  </si>
  <si>
    <t>Turistički trg</t>
  </si>
  <si>
    <t>04.04.2016.</t>
  </si>
  <si>
    <t>Usluga tehničke pomoći konzultanata za pojekt: Natura Turistica</t>
  </si>
  <si>
    <t>28.04.2016.</t>
  </si>
  <si>
    <t>Javni poziv za dodjelu bespovratnih potpora u 2016. godini za pokriće troškova tehničke pomoći konzultanata za identifikaciju i evaluaciju projektnih ideja i pisanje prijave projekata koji će se financirati sredstvima EU</t>
  </si>
  <si>
    <t>Usluga tehničke pomoći konzultanata za pojekt: Smart Sava Bike</t>
  </si>
  <si>
    <t>Usluga tehničke pomoći konzultanata za pojekt: Poduzetnički inkubator</t>
  </si>
  <si>
    <t>Usluga tehničke pomoći konzultanata za pojekt: Uređenje trga uz društveni dom u Posavskim Bregima</t>
  </si>
  <si>
    <t>Usluga tehničke pomoći konzultanata za pojekt: Energetska obnova i korištenje OIE u školskim i predškolskim ustanovama</t>
  </si>
  <si>
    <t>Odobrena potpora Ministarstva kulture za konzervatorsko - restauratorske radove na portretu Gjure Kundeka u iznosu od 10.000,00 kn.</t>
  </si>
  <si>
    <t>Uređenje parkirališta ispred Društvenog doma Caginec</t>
  </si>
  <si>
    <t>23.03.2016.</t>
  </si>
  <si>
    <t>Javni poziv za prijavu programa/projekata za sufinanciranje izgradnje i uređenja infrastrukture na ruralnim prostorima iz Proračuna Zagrebačke županije za 2016. godinu</t>
  </si>
  <si>
    <t>Sanacija krova Društvenog doma Deanovec</t>
  </si>
  <si>
    <t>Sanacija krova Društvenog doma Trebovec</t>
  </si>
  <si>
    <t>Izgradnja pješačke staze u naselju Caginec</t>
  </si>
  <si>
    <t>22.03.2016.</t>
  </si>
  <si>
    <t>Javni poziv za raspoređivanje i korištenje sredstava kapitalnih pomoći gradovima i općinama za poticanje komunalnog gospodarstva za 2016. godinu</t>
  </si>
  <si>
    <t>12.05.2016.</t>
  </si>
  <si>
    <t>Ministarstvo graditeljstva</t>
  </si>
  <si>
    <t>Javni poziv za prijavu programa/projekata za financiranje izgradnje i održavanja objekata i uređaja komunalne infrastrukture iz proračuna Zagrebačke županije za 2016. godinu</t>
  </si>
  <si>
    <t>Izgradnja pješačke staze u Šumećanima s izvođenjem oborinske odvodnje i zamjenom plinskih instalacija</t>
  </si>
  <si>
    <t>Living Steets - sufinanciranje vlastitog udjela</t>
  </si>
  <si>
    <t>15.06.2016.</t>
  </si>
  <si>
    <t>Javni poziv za dodjelu sredstava fonda za sufinanciranje provedbe EU projekata na regionalnoj i lokalnoj razini za 2016. godinu</t>
  </si>
  <si>
    <t>17.06.2016.</t>
  </si>
  <si>
    <t>Poticanje energetske učinkovitosti u zgradama javne namjene za 2016. godinu</t>
  </si>
  <si>
    <t>Rekonstrukcija u svrhu energetske obnove dječjeg vrtića u Posavskim Bregima</t>
  </si>
  <si>
    <t>30.6.2016.</t>
  </si>
  <si>
    <t>24.6.2016.</t>
  </si>
  <si>
    <t>Izgradnja pješačke staze u Šumećanima (prva faza)</t>
  </si>
  <si>
    <t>Izrada Glavnog projekta i Idejnog rješenja izgradnje Poduzetničkog inkubatora</t>
  </si>
  <si>
    <t>05.05.2016.</t>
  </si>
  <si>
    <t>Javni poziv za dodjelu bespovratnih potpora za troškove izrade projektne dokumentacije u 2016. godini za projekte koji će se financirati sredstvima EU</t>
  </si>
  <si>
    <r>
      <t xml:space="preserve">Prijavu izradio: </t>
    </r>
    <r>
      <rPr>
        <b/>
        <sz val="22"/>
        <color rgb="FF7030A0"/>
        <rFont val="Calibri"/>
        <family val="2"/>
      </rPr>
      <t>IGRA d.o.o.</t>
    </r>
  </si>
  <si>
    <r>
      <t xml:space="preserve">Prijavu izradio: </t>
    </r>
    <r>
      <rPr>
        <b/>
        <sz val="22"/>
        <color rgb="FF0070C0"/>
        <rFont val="Calibri"/>
        <family val="2"/>
      </rPr>
      <t>Grad Ivanić-Grad</t>
    </r>
  </si>
  <si>
    <t>Odobreni iznos</t>
  </si>
  <si>
    <t>Izgradnja ceste Josipa Kraša (Zona 3)</t>
  </si>
  <si>
    <t>12.07.2016.</t>
  </si>
  <si>
    <t>Javni poziv za sufinanciranje programa/projekata za poticanje razvoja poduzetničkih zona u Zagrebačkoj županiji za 2016. godinu</t>
  </si>
  <si>
    <t>16.08.2016.</t>
  </si>
  <si>
    <t xml:space="preserve">Poziv za predlaganje programa javnih potreba u kulturi Republike Hrvatske za 2017. godinu </t>
  </si>
  <si>
    <t>Rekonstrukcija prostora za potrebe Gradske knjižnice Ivanić-Grad</t>
  </si>
  <si>
    <t>Multimedijalno opremanje Posjetiteljskog centra u Ivanić-Gradu</t>
  </si>
  <si>
    <t>15.09.2016.</t>
  </si>
  <si>
    <t>Javni poziv za podnošenje zahtijeva za dodjelu bespovratnih sredstava temeljem Programa razvoja javne turističke infrastrukture u 2016. godini</t>
  </si>
  <si>
    <t>Energy Poverty Reduction Project</t>
  </si>
  <si>
    <t>14.09.2016.</t>
  </si>
  <si>
    <t>Horizon 2020 - Energy Efficiency Call 2016-2017</t>
  </si>
  <si>
    <t>Europska komisija</t>
  </si>
  <si>
    <t>Asfaltiranja na području Ivanić-Grada</t>
  </si>
  <si>
    <t>Javni poziv za prijavu programa/projekata za financiranje izgradnje i održavanja objekata i uređaja komunalne infrastrukture iz Proračuna Zagrebačke županije za 2016. godinu</t>
  </si>
  <si>
    <t>Javni poziv za sufinanciranje izgradnje i uređenja infrastrukture na ruralnim 
                 prostorima iz Proračuna Zagrebačke županije za 2015. godinu</t>
  </si>
  <si>
    <t>10.11.2016.</t>
  </si>
  <si>
    <t>Izvođenje radova na sananciji planinarskog doma u Graberskom brdu (I. faza)</t>
  </si>
  <si>
    <t>15.11.2016.</t>
  </si>
  <si>
    <t>Javni poziv za prijavu programa/projekata za financiranje izgradnje i uređenja infrastrukture na ruralnim prostorima</t>
  </si>
  <si>
    <t>Sanacija krovišta i stolarije Društvenog doma Breška Greda</t>
  </si>
  <si>
    <t>16.11.2016.</t>
  </si>
  <si>
    <t>Croatian Makers Plus – za darovitu djecu</t>
  </si>
  <si>
    <t>12.12.2016.</t>
  </si>
  <si>
    <t>Pocanje rada s darovitom djecom i učenicima na predtercijarnoj razini</t>
  </si>
  <si>
    <t>Ministarstvo znanosti, obrazovanja i sporta - Europski socijalni fond</t>
  </si>
  <si>
    <t>Ukupno odobrena sredstva:</t>
  </si>
  <si>
    <t xml:space="preserve">Izgradnja modularnog drvno-tehnološkog poduzetničkog inkubatora u Ivanić-Gradu </t>
  </si>
  <si>
    <t>31.12.2016.</t>
  </si>
  <si>
    <t>Razvoj poslovne infrastrukture</t>
  </si>
  <si>
    <t>Ministarstvo poduzetništva i obrta - Europski fond za regionalni razvoj</t>
  </si>
  <si>
    <t>Studija izvodljvosti - Poduzetnički inkubator</t>
  </si>
  <si>
    <t>04.11.2016.</t>
  </si>
  <si>
    <t>Javni poziv za dodjelu bespovratnih potpora za sufinanciranje izrade projektne dokumentacije u 2016. godini</t>
  </si>
  <si>
    <t>Knjižnica POU Ivanić-Grad - Obnova fonda i zavičajne zbirke</t>
  </si>
  <si>
    <t>Knjižnica Kloštar Ivanić - Obnova fonda i zavičajne zbirke</t>
  </si>
  <si>
    <t>POU Ivanić-Grad - Lan i tkalačka radionica</t>
  </si>
  <si>
    <t>POU Ivanić-Grad - Dramski studio POU Ivanić-Grad</t>
  </si>
  <si>
    <t xml:space="preserve">POU Ivanić-Grad - 5. međunarodni književni skup dječjih autora </t>
  </si>
  <si>
    <t>POU Ivanić-Grad - XIV. glazbene svečanosti Milka Trnina</t>
  </si>
  <si>
    <t>POU Ivanić-Grad - Deželićevi dani</t>
  </si>
  <si>
    <t>POU Ivanić-Grad - XV. smotra muških pjevačkih skupina Hrvatske</t>
  </si>
  <si>
    <t>POU Ivanić-Grad - XI. grafička radionica</t>
  </si>
  <si>
    <t>POU Ivanić-Grad - XVI. godišnja izložba karikaturista Hrvatske</t>
  </si>
  <si>
    <t>Sanacija pomosta mosta u Ulici kralja Tomislava</t>
  </si>
  <si>
    <t>03.02.2017.</t>
  </si>
  <si>
    <t>Javni poziv za prijavu programa/projekata za financiranje izgradnje i održavanja objekata i uređaja komunalne infrastrukture</t>
  </si>
  <si>
    <t>Rekonstrukcija kolnika i ostale infrastrukture u Ulici A.G. Matoša, Šarampovskoj ulici i Cvjetnoj ulici</t>
  </si>
  <si>
    <t>Sanacija zgrade Društvenog doma Deanovec</t>
  </si>
  <si>
    <t>Rekonstrukcija prometnice u Poduzetničkoj zoni Ivanić-Grad - Jug - Zona 3</t>
  </si>
  <si>
    <t>Javni poziv za dodjelu sredstava za sufinanciranje programa/projekata za poticanje razvoja poduzetničkih zona i poduzetničkih inkubatora</t>
  </si>
  <si>
    <t>Uređenje botaničkog vrta</t>
  </si>
  <si>
    <t>Javni poziv za prijavu projekata za sufinanciranje poticanja razvoja javne turističke infrastrukture</t>
  </si>
  <si>
    <t>Održavanje nerazvrstanih cesta na području Ivanić-Grada</t>
  </si>
  <si>
    <t>14.02.2017.</t>
  </si>
  <si>
    <t>Poticanje razvoja komunalnog gospodarstva i ujednačavanje  komunalnog standarda za 2017. godinu</t>
  </si>
  <si>
    <t>Postavljanje pametne klupe</t>
  </si>
  <si>
    <t>10.03.2017.</t>
  </si>
  <si>
    <t>Javni poziv za provedbu mjere razvoja e-mobilnosti u Zagrebačkoj županiji u 2017. godini</t>
  </si>
  <si>
    <t>III Izmjena i dopuna Prostornog plana uređenja Grada Ivanić - Grada</t>
  </si>
  <si>
    <t>26.01.2017.</t>
  </si>
  <si>
    <t>Javni poziv za sufinanciranje izrade prostornih planova jedinica lokalne ili područne (regionalne) samouprave</t>
  </si>
  <si>
    <t>Dovršenje zgrade Pučkog otvorenog učilišta s knjižnicom u Ivanić - Gradu</t>
  </si>
  <si>
    <t>22.02.2017.</t>
  </si>
  <si>
    <t>Program podrške regionalnom razvoju</t>
  </si>
  <si>
    <t>Ministarstvo regionalnoga razvoja i fondova EU</t>
  </si>
  <si>
    <t>Izgradnja pješačke staze u naselju Šumećani</t>
  </si>
  <si>
    <t>20.02.2017.</t>
  </si>
  <si>
    <t>24.04.2017.</t>
  </si>
  <si>
    <t>Program ruralnog razvoja - Podmjera 7.4.1.</t>
  </si>
  <si>
    <t>Skate park u Ivanić - Gradu</t>
  </si>
  <si>
    <t>14.04.2017.</t>
  </si>
  <si>
    <t>Zahtjev za sponzorstvo</t>
  </si>
  <si>
    <t>INA d.d.</t>
  </si>
  <si>
    <t>Uređenje trga uz društveni dom u Posavskim bregima</t>
  </si>
  <si>
    <t>05.05.2017.</t>
  </si>
  <si>
    <t>Sufinanciranje tehničke pomoći za prijavu projekata na EU natječaje u 2017. g.</t>
  </si>
  <si>
    <t>Provedba Programa javnih potreba u kulturi</t>
  </si>
  <si>
    <t>?</t>
  </si>
  <si>
    <t>Javni poziv za predlaganje programa javnih potreba u kulturi Zagrebačke županije za 2017. godinu</t>
  </si>
  <si>
    <t>Prijavu izradio: Muzej, POU, knjižnica</t>
  </si>
  <si>
    <t>Izrada projektne dokumentacije do razine Glavnog projekta za sanaciju/adaptaciju zgrade Stare škole</t>
  </si>
  <si>
    <t>15.09.2017.</t>
  </si>
  <si>
    <t>Poziv za predlaganje programa javnih potreba u kulturi Republike Hrvatske za 2018. godinu</t>
  </si>
  <si>
    <t xml:space="preserve">Izrada projektne dokumentacije u svrhu obnove obiteljskih kuća u povijesnoj jezgri </t>
  </si>
  <si>
    <t>Unaprjeđenje prometne infrastrukture Poduzetničke zone Ivanić-Grad Jug - Zona 3 - Cesta Josipa Kraša</t>
  </si>
  <si>
    <t>21.09.2017.</t>
  </si>
  <si>
    <t>Razvoj infrastrukture poduzetničkih zona</t>
  </si>
  <si>
    <t>Ministarstvo gospodarstva (Eurpski fond za regionalni razvoj)</t>
  </si>
  <si>
    <t>Izrada projektne dokumentacije u svrhu obnove Kundekove kuće</t>
  </si>
  <si>
    <t>Obnova zgrade Dječjeg vrtića u Posavskim Bregima - izrada projektne dokumentacije</t>
  </si>
  <si>
    <t>17.10.2017.</t>
  </si>
  <si>
    <t>Javni poziv za sufinanciranje izrade projektne dokumentacije u 2017. godini za projekte koji će se financirati iz fondova i programa EU</t>
  </si>
  <si>
    <t>Nabava polupodzemnih kontejnera MOLOK i kompostera za građane</t>
  </si>
  <si>
    <t>17.03.2017.</t>
  </si>
  <si>
    <t>Izgradnja reciklažnog dvorišta</t>
  </si>
  <si>
    <t>27.10.2017.</t>
  </si>
  <si>
    <t>Građenje reciklažnih dvorišta</t>
  </si>
  <si>
    <t>Ministarstvo zaštite okoliša i energetike (Kohezijski fond)</t>
  </si>
  <si>
    <t>Izrada projektne dokumentacije za izgradnju i rekonstrukciju nogostupa i biciklističke staze Bregi - Dubrovčak</t>
  </si>
  <si>
    <t>31.10.2017.</t>
  </si>
  <si>
    <t>Program pripreme lokalnih razvojnih projekata prihvatljivih za financiranje iz ESI fondova</t>
  </si>
  <si>
    <t>Ambijentalno-tehnloški park i muzej naftnog rudarstva na kompleksu Petica</t>
  </si>
  <si>
    <t>26.09.2017.</t>
  </si>
  <si>
    <t xml:space="preserve">Izrada prijave projekta Unaprjeđenje prometne infrastrukture Poduzetničke zone Ivanić-Grad Jug - Zona 3 na natječaj Razvoj infrastrukture poduzetničkih zona </t>
  </si>
  <si>
    <t>01.09.2017.</t>
  </si>
  <si>
    <t>Studija izvodljivosti (investicijska studija) "Razvoj infrastrukture poduzetničke zone Jug - Zona 3"</t>
  </si>
  <si>
    <t>Uređenje amfiteatra u Ivanić-Gradu</t>
  </si>
  <si>
    <t>31.01.2018.</t>
  </si>
  <si>
    <t>Javni poziv za potpore projektima turističkih inicijativa i proizvoda na turistički nerazvijenim područjima u 2018. godini</t>
  </si>
  <si>
    <t>HTZ</t>
  </si>
  <si>
    <t>Razvoj infrastrukture za sportski turizam na Sportskom parku Zelenjak</t>
  </si>
  <si>
    <t>V. izmjena i dopuna urbanističkog plana uređenja UPU 4 za područje Ivanić - Grad, Donji šarampov, Jalševec Breški</t>
  </si>
  <si>
    <t>Sufinanciranje izrade prostronih planova jedinica lokalne ili područne (regionalne) samouprave u 2018. godini</t>
  </si>
  <si>
    <t xml:space="preserve">Ministarstvo graditeljstva </t>
  </si>
  <si>
    <t>01.03.2018.</t>
  </si>
  <si>
    <t>13.03.2018.</t>
  </si>
  <si>
    <t>"Zaželi, radi, pomaži!"</t>
  </si>
  <si>
    <t>Poziv na dostavu projektnih prijedloga „Zaželi – program zapošljavanja žena“</t>
  </si>
  <si>
    <t>Ministarstvo rada i mirovinskoga sustava</t>
  </si>
  <si>
    <t>Izrada studije prostorno-geotehničke podobnosti nove lokacije groblja Ivanić-Grad</t>
  </si>
  <si>
    <t>13.06.2017.</t>
  </si>
  <si>
    <t>28.03.2018.</t>
  </si>
  <si>
    <t>Javni poziv za sufinanciranje projekata gradova i općina za poticanje razvoja komunalnog gospodarstva i ujednačavanje komunalnog standarda u 2018. godini</t>
  </si>
  <si>
    <t>Povećanje kvalitete komunalnih usluga nabavom komunalne opreme i strojeva u Gradu Ivanić-Gradu</t>
  </si>
  <si>
    <t>Projekt ulaganja u objekte dječjih vrtića</t>
  </si>
  <si>
    <t>27.03.2018.</t>
  </si>
  <si>
    <t>Program podrške poboljšanju materijalnih uvjeta u predškolskim ustanovama/dječjim vrtićima</t>
  </si>
  <si>
    <t>Ministarstvo za demografiju, obitelj, mlade i socijalnu politiku</t>
  </si>
  <si>
    <t>Šetnica uz rijeku Lonju u Ivanić-Gradu, II. uporabna cjelina</t>
  </si>
  <si>
    <t>30.03.2018.</t>
  </si>
  <si>
    <t>WiFi 4EU</t>
  </si>
  <si>
    <t>15.05.2018.</t>
  </si>
  <si>
    <t>Projekt sanacije svih pročelja zgrade te prijedlog sanacije vlage historicističkog objekta "Muzeja Ivanić-Grada"</t>
  </si>
  <si>
    <t>20.08.2018.</t>
  </si>
  <si>
    <t>Prijavnica za predlaganje programa javnih potreba u kulturi Republike Hrvatske za 2019. godinu</t>
  </si>
  <si>
    <t>11.07.2018.</t>
  </si>
  <si>
    <t>Nije svaki otpad smeće!</t>
  </si>
  <si>
    <t>Fond za zaštitu okoliša i energetsku učinkovitost</t>
  </si>
  <si>
    <t>Provedba Programa izobrazno-informativnih aktivnosti o održivom gospodarenju otpadom</t>
  </si>
  <si>
    <t>15.06.2018.</t>
  </si>
  <si>
    <t>Sanacija Vučakovečke ulice u Poduzetničkoj zoni Ivanić-Grad Jug Zona 3 - Faza II</t>
  </si>
  <si>
    <t>Poticanje razvoja Poduzetničkih zona u Zagrebačkoj županiji u 2018. godini</t>
  </si>
  <si>
    <t>22.05.2018.</t>
  </si>
  <si>
    <t>Nabava spremnika za odvojeno prikupljanje komunalnog otpada</t>
  </si>
  <si>
    <t>Javni poziv za iskaz interesa za nabavu spremnika za odvojeno prikupljanje komunalnog otpada</t>
  </si>
  <si>
    <t xml:space="preserve">Zagrebačka županija </t>
  </si>
  <si>
    <t>Projektna dokumentacija za energetsku obnovu zgrade Civilne zaštite i Vatrogasne postrojbe grada Ivanić-Grada</t>
  </si>
  <si>
    <t>11.09.2018.</t>
  </si>
  <si>
    <t>Javni poziv za sufinanciranje izrade projektne dokumentacije u 2018. godini za projekte koji će se financirati iz fondova i programa EU</t>
  </si>
  <si>
    <t>17.09.2018.</t>
  </si>
  <si>
    <t>Projektiranje - obnova kuća u Staroj jezgri Ivanić-Grada - Deželićeva 21</t>
  </si>
  <si>
    <t>Poziv za predlaganje programa javnih potreba u kulturi Republike Hrvatske za 2019. godinu</t>
  </si>
  <si>
    <t>Prijavu izradio: Grad Ivanić-Grad</t>
  </si>
  <si>
    <t>Projektiranje - obnova kuća u Staroj jezgri Ivanić-Grada - Kundekova 14</t>
  </si>
  <si>
    <t>Javni zahod na Sportskom parku Zelenjak</t>
  </si>
  <si>
    <t>20.09.2018.</t>
  </si>
  <si>
    <t>Program razvoja javne turističke infrastrukture u 2018.</t>
  </si>
  <si>
    <t>Radovi - obnova kuća u Staroj jezgri Ivanić-Grada - Tvrđavska 7</t>
  </si>
  <si>
    <t>Radovi - obnova kuća u Staroj jezgri Ivanić-Grada - Kundekova 7</t>
  </si>
  <si>
    <t>Energetska obnova zgrade Civilne zaštite i Vatrogasne postrojbe grada Ivanić-Grada</t>
  </si>
  <si>
    <t>04.09.2018.</t>
  </si>
  <si>
    <t>Energetska obnova i korištenje obnovljivih izvora energije u zgradama javnog sektora</t>
  </si>
  <si>
    <t>EU Fondovi</t>
  </si>
  <si>
    <t>EU fondovi</t>
  </si>
  <si>
    <t>Rekonstrukcija Dječjeg vrtića Ivanić-Grad, objekt Tratinčica, Posavski Bregi</t>
  </si>
  <si>
    <t>12.09.2018.</t>
  </si>
  <si>
    <t>Ulaganje u pokretanje, poboljšanje ili proširenje lokalnih temeljnih usluga za ruralno stanovništvo, uključujući slobodno vrijeme i kulturne aktivnosti te povezanu infrastrukturu (mjera 07)</t>
  </si>
  <si>
    <t>Ministarstvo poljoprivrede (Europski poljoprivredni fond za ruralni razvoj)</t>
  </si>
  <si>
    <t>Uređenje trga uz društveni dom Posavski bregi</t>
  </si>
  <si>
    <t>10.10.2018.</t>
  </si>
  <si>
    <t>Javni poziv za sufinanciranje tehničke pomoći za prijavu projekata na EU natječaje u 2018. godini</t>
  </si>
  <si>
    <t>22.10.2018.</t>
  </si>
  <si>
    <t>Uređenje Školske ulice u Ivanić-Gradu</t>
  </si>
  <si>
    <t>Javni poziv za prijavu Programa/Projekta za financiranje/sufinanciranje izgradnje i održavanja objekata i uređaja komunalne infrastrukture u 2018. godini</t>
  </si>
  <si>
    <t>01.08.2018.</t>
  </si>
  <si>
    <t>02.10.2018.</t>
  </si>
  <si>
    <t xml:space="preserve">Prijava na Javni poziv za sufinanciranje provedbe projekata financiranih iz fondova i programa Europske unije u 2018. godini </t>
  </si>
  <si>
    <t>Nije svaki otpad smeće - sufinanciranje provedbe</t>
  </si>
  <si>
    <t>Javni poziv za iskaz interesa za nabavu spremnika za odvojeno prikupljanje komunalnog otpada - tehnička pomoć</t>
  </si>
  <si>
    <t>Rekonstrukcija Dječjeg vrtića Ivanić-Grad, objekt Tratinčica, Posavski Bregi - tehnička pomoć</t>
  </si>
  <si>
    <t>Zaželi, radi, pomaži! - tehnička pomoć</t>
  </si>
  <si>
    <t>Programi/Projekti za sufinanciranje/financiranje izgradnje i održavanja objekata i uređaja komunalne infrastrukture u 2018. godini</t>
  </si>
  <si>
    <t>Uređenje krovišta na društvenom domu u Deanovcu</t>
  </si>
  <si>
    <t>09.11.2018.</t>
  </si>
  <si>
    <t>Javni poziv za dodjelu sredstavaprogramima/projektima za izgradnju i uređenje infrastrukture ruralnih prostora na području Zagrebačkežupanije za 2018. godinu</t>
  </si>
  <si>
    <t>Izgradnja dječjeg igrališta u Graberju Ivanićkom</t>
  </si>
  <si>
    <t>K3M Franjčić - Nabava elektro-hidraulične dizalice</t>
  </si>
  <si>
    <t>28.12.2018.</t>
  </si>
  <si>
    <t>Poticanje razvoja poduzetništva u 2018. godini</t>
  </si>
  <si>
    <t>Razvoj opće društvene infrastrukture u svrhu podizanja kvalitete života stanovnika LAG-a (operacija 2.1.1)</t>
  </si>
  <si>
    <t>Nabava opreme i unutrašnje uređenje arhitektonskog ureda TRANSEPT STUDIO</t>
  </si>
  <si>
    <t>25.06.2018.</t>
  </si>
  <si>
    <t>Javni natječaj za dodjelu potpora za poticanje razvoja poduzetništva za 2018. godinu</t>
  </si>
  <si>
    <t>OSTALI PROJEKTI</t>
  </si>
  <si>
    <t>30.08.2018. - 13.12.2018.</t>
  </si>
  <si>
    <t>“Potpora razvoju malih poljoprivrednih gospodarstava” - 11 korisnika</t>
  </si>
  <si>
    <t>Mjera 6.3.1. “Potpora razvoju malih poljoprivrednih gospodarstava”</t>
  </si>
  <si>
    <t xml:space="preserve">KRIŽ - Dječji vrtić Križ - zajednica koja raste </t>
  </si>
  <si>
    <t>N/A</t>
  </si>
  <si>
    <t>Unapređenje usluga za djecu u sustavu ranog i predškolskog odgoja i obrazovanja</t>
  </si>
  <si>
    <t>Spreman za prijavu</t>
  </si>
  <si>
    <t>Ministarstvo za demografiju, obitelj, mlade i socijalnu politiku (Europski socijalni fond)</t>
  </si>
  <si>
    <t>Razvoj stručne prakse na Visokoj školi Ivanić-Grad</t>
  </si>
  <si>
    <t>≈ 3.500.000,00 kn</t>
  </si>
  <si>
    <t>-</t>
  </si>
  <si>
    <t>U pripremi</t>
  </si>
  <si>
    <t>Ministarstvo znanosti i obrazovanja</t>
  </si>
  <si>
    <t>Prijavu izradio: IGRA d.o.o.</t>
  </si>
  <si>
    <t>Razvoj, unapređenje i provedba stručne prakse u visokom obrazovanju</t>
  </si>
  <si>
    <t>Ministarstvo poljoprivrede/LAG Moslavina</t>
  </si>
  <si>
    <t>Opis projekta</t>
  </si>
  <si>
    <t>Rekonstrukcija ceste i komunalne infrastrukture u ulicama A.G. Matoša, Šarampovskoj i Cvjetnoj ulici</t>
  </si>
  <si>
    <t>22.03.2019.</t>
  </si>
  <si>
    <t>Javni poziv za sufinanciranje projekata gradova i općina za poticanje komunalnog gospodarstva i ujednačavanje komunalnog standarda u 2019. godini</t>
  </si>
  <si>
    <t>Ministarstvo graditeljstva i prostornog uređenja</t>
  </si>
  <si>
    <t>Rekonstrukcija ulica u naselju Siporeks, asfaltiranje ceste i izgradnja nogostupa te kanalizacije u dužini od 660 metara</t>
  </si>
  <si>
    <t>Energetska obnova zgrade Civilne zaštite i Javne vatrogasne postrojbe Ivanić - Grad</t>
  </si>
  <si>
    <t>27.03.2019.</t>
  </si>
  <si>
    <t>Javni poziv za sufinanciranje provedbe projekata financiranih iz ESI fondova i programa Europske unije u 2019. godini</t>
  </si>
  <si>
    <t>Izrada strategije pametnog grada Ivanić - Grada</t>
  </si>
  <si>
    <t>05.04.2019.</t>
  </si>
  <si>
    <t>Javni poziv za sufinanciranje izrade Strategija i provedbe projekata razvoja pametnih gradova na području Zagrebačke županije u 2019. godini</t>
  </si>
  <si>
    <t>Cilj je izrade dokumenta stvoriti strateški temelj za razvoj Ivanić-Grada kao pametnog grada. Kao rezultat izrade dokumenta bit će identificirana strateška područja djelovanja, te prijedlozi budućih pametnih projekata u Gradu Ivanić-Gradu.</t>
  </si>
  <si>
    <t>Projektom energetske obnove zgrade Civilne zaštite i Vatrogasne postrojbe Ivanić-Grad ostvarit će se ušteda potrebne toplinske energije za grijanje od 56,23%. Projekt predviđa izvedbu toplinske izolacije zgrade, ugradnju PVC stolarije i poboljšanje sustava grijanja.</t>
  </si>
  <si>
    <t>Povećanje kvalitete komunalnih usluga nabavom komunalne opreme</t>
  </si>
  <si>
    <t>17.04.2019.</t>
  </si>
  <si>
    <t>Javni poziv za prijavu Programa/Projekata za financiranje/sufinanciranje izgradnje i održavanja objekata i uređaja komunalne infrastrukture u jedinicama lokalne samouprave na području Zagrebačke županije u 2019. godini</t>
  </si>
  <si>
    <t>Projektom bi se kupila oprema za čipiranje za 3 kamiona koji služe za odvoz otpada iz kućanstava. Osim navedenog, projektom bi se kupili i setovi koševa za razvrstavanje otpada koji bi se instalirali u sve vrtiće na području grada Ivanić - Grada.</t>
  </si>
  <si>
    <t>23.04.2019.</t>
  </si>
  <si>
    <t>Javni poziv za predlaganje programa javnih potreba u kulturi Zagrebačke županije za 2019. godinu</t>
  </si>
  <si>
    <t>20.05.2019.</t>
  </si>
  <si>
    <t>Izgradnja modularnog drvno - tehnološkog poduzetničkog inkubatora u Ivanić - Gradu</t>
  </si>
  <si>
    <t>21.05.2109.</t>
  </si>
  <si>
    <t>Javni poziv za prijavu programa/projekata za sufinanciranje poticanja razvoja poduzetničkih zona i poduzetničkih inkubatora u Zagrebačkoj županiji za 2019. godinu</t>
  </si>
  <si>
    <t>Izgradnja modularnog drvno-tehnološkog poduzetničkog inkubatora u Ivanić-Gradu polazna je točka razvoja za sve potencijalne buduće poduzetnike, ali i mjesto daljnjeg rasta za postojeća poduzeća s područja Ivanić-Grada i okolnih naselja.</t>
  </si>
  <si>
    <t>Uređenje društvenog doma u Dubrovčaku Lijevom</t>
  </si>
  <si>
    <t>27.05.2019.</t>
  </si>
  <si>
    <t>Javni poziv za dodjelu sredstava programima/ projektima za izgradnju i uređenje infrastrukture ruralnih prostora na području Zagrebačke županije za 2019. godinu</t>
  </si>
  <si>
    <t>Cilj ovog projekta je uređenje unutarnjih prostorija društvenog doma u Dubrovčaku Lijevom, te postavljanje sustava centralnog grijanja.</t>
  </si>
  <si>
    <t>Studija izvodljivosti Naturaway Žutica</t>
  </si>
  <si>
    <t>28.05.2019.</t>
  </si>
  <si>
    <t>Javni poziv za sufinanciranje izrade projektne dokumentacije u 2019. godini za projekte koji će se financirati iz ESI fondova, programa EU i ostalih izvora</t>
  </si>
  <si>
    <t>Projektom Naturaway Žutica želi se održivim korištenjem prirodne baštine razvijati turizam grada Ivanić - Grada i doprinijeti održivom društveno-gospodarskom razvoju na lokalnoj i regionalnoj razini.</t>
  </si>
  <si>
    <t>Rekonstrukcija dječjeg vrtića Ivanić - Grad, objekt Tratinčica, Posavski Bregi - sufinanciranje provedbe EU projekata</t>
  </si>
  <si>
    <t>02.07.2019.</t>
  </si>
  <si>
    <t>Javni poziv za sufinanciranja provedbe EU projekata na regionalnoj i lokalnoj razini za 2019. godinu</t>
  </si>
  <si>
    <t>Sufinanciranje provedbe EU projekta - Rekonstrukcija Dječjeg vrtića u Posavskim Bregima</t>
  </si>
  <si>
    <t>Građenje i opremanje - Reciklažno dvorište Tarno - Ivanić-Grad - sufinanciranje provedbe EU projekata</t>
  </si>
  <si>
    <t>Unaprjeđenje prometne infrastrukture Poduzetničke zone Ivanić-Grad Jug - Zona 3 - Cesta Josipa Kraša - sufinanciranje provedbe EU projekata</t>
  </si>
  <si>
    <t>Mikročipiranje napuštenih pasa na području Ivanić - Grada</t>
  </si>
  <si>
    <t>03.07.2019.</t>
  </si>
  <si>
    <t>Javni poziv za dodjelu sredstava za provedbu Programa kontrole populacije napuštenih pasa - mjera označavanje pasa na području Zagrebačke županije za 2019. godinu</t>
  </si>
  <si>
    <t>Zamjena parketa u Sportskoj dvorani Žeravinec</t>
  </si>
  <si>
    <t>24.07.2019.</t>
  </si>
  <si>
    <t>Javni poziv za prijavu projekata za sufinanciranje poticanja razvoja javne turističke infrastrukture u Zagrebačkoj županiji za 2019. godinu</t>
  </si>
  <si>
    <t>Zamjena parketa u Sportskoj dvorani Žeravinec, Ivanić-Grad</t>
  </si>
  <si>
    <t>02.08.2019.</t>
  </si>
  <si>
    <t>Postavljanje sustava za praćenje kvalitete zraka u Ivanić-Gradu</t>
  </si>
  <si>
    <t>Javni poziv za sufinanciranje projekata primjene koncepta „pametnih  gradova i  općina“</t>
  </si>
  <si>
    <t>Ivanić-Grad će ovim projektom postaviti Smart Sense Air Quality sustav za praćenje kvalitete zraka. Na području Grada postavile bi se dvije mjerne stanice koje bi senzorima očitavale plinove (SO2, O3, NO, NO2, CO, te lebdeće čestice - PM1, PM2.5, PM10).</t>
  </si>
  <si>
    <t>WiFi 4 Ivanić-Grad</t>
  </si>
  <si>
    <t>Javni poziv za sufinanciranje razvoja mreže WiFi pristupnih točaka na području Zagrebačke županije u 2019. godini – WiFi 4 Smart Green Ring</t>
  </si>
  <si>
    <t>Sufinanciranje postavljanja besplatnog WiFi-ja za građane na javnim mjestima Ivanić-Grada</t>
  </si>
  <si>
    <t>Radovi na uređenju Gradske knjižnice Ivanić-Grad</t>
  </si>
  <si>
    <t>03.10.2019.</t>
  </si>
  <si>
    <t>Programi izgradnje, održavanja i opremanja ustanova kulture (investicijske potpore) u 2020. godini</t>
  </si>
  <si>
    <t>S ciljem daljnjeg razvoja kulturne infrastrukture na području Grada Ivanić-Grada, prijava programa se odnosi na uređenje postojećih 215 m2 Gradske knjižnice Ivanić-Grad, sa svrhom postizanja optimalnog prostora za rad i funkcioniranje.</t>
  </si>
  <si>
    <t>30.09.2019.</t>
  </si>
  <si>
    <r>
      <t xml:space="preserve">Prijavu izradio: </t>
    </r>
    <r>
      <rPr>
        <b/>
        <sz val="28"/>
        <color rgb="FF7030A0"/>
        <rFont val="Calibri"/>
        <family val="2"/>
      </rPr>
      <t>IGRA d.o.o.</t>
    </r>
  </si>
  <si>
    <r>
      <t xml:space="preserve">Postava spomenika biskupu Josipu Juraju Posiloviću - </t>
    </r>
    <r>
      <rPr>
        <b/>
        <sz val="28"/>
        <color rgb="FF000000"/>
        <rFont val="Calibri"/>
        <family val="2"/>
      </rPr>
      <t>Župa sv. Petra Apostola Ivanić - Grad</t>
    </r>
  </si>
  <si>
    <t>Radovi na uređenju Gradske knjižice Ivanić-Grad</t>
  </si>
  <si>
    <t>06.11.2019.</t>
  </si>
  <si>
    <t>Program ulaganja u zajednicu</t>
  </si>
  <si>
    <t>12.11.2019.</t>
  </si>
  <si>
    <t>Obnova krovišta na staroj školi u Dubrovčaku Lijevom</t>
  </si>
  <si>
    <t>15.11.2019.</t>
  </si>
  <si>
    <t>Projektom bi se obnovilo krovište stare škole u Dubrovčaku Lijevom koje je trenutno u veoma lošem stanju zbog čega je zgrada sve manje upotrebljiva.</t>
  </si>
  <si>
    <t>Izrada pripremne dokumentacije za projekte razvoja širokopojasne infrastrukture</t>
  </si>
  <si>
    <t>20.11.2019.</t>
  </si>
  <si>
    <t>Javni poziv JLS-ovima na području Zagrebačke županije za dodjelu sredstava za sufinanciranje izrade pripremne dokumentacije za projekte razvoja širokopojasne infrastrukture</t>
  </si>
  <si>
    <t>Profuturus - izrada PRŠI-ja.</t>
  </si>
  <si>
    <t>04.12.2019.</t>
  </si>
  <si>
    <t>Javni poziv za sufinanciranje tehničke pomoći za prijavu projekata na EU natječaje u 2019. godini</t>
  </si>
  <si>
    <t>Izgradnja i opremanje dječjeg igrališta uz Osnovnu školu u Graberju Ivanićkom - konzultantska usluga IGRA-e za izradu prijave.</t>
  </si>
  <si>
    <t>Izvještaj do: 31.1.2020.</t>
  </si>
  <si>
    <t>UKUPNI IZNOSI:</t>
  </si>
  <si>
    <t>EU SREDSTVA UKUPNO:</t>
  </si>
  <si>
    <t>DRŽAVNA ILI ŽUPANIJSKA SREDSTVA:</t>
  </si>
  <si>
    <t>Izvještaj poslan</t>
  </si>
  <si>
    <t>Zadužnice</t>
  </si>
  <si>
    <t>Izgradnja atletske "trim" staze u Ivanić-Gradu</t>
  </si>
  <si>
    <t>30.1.2020.</t>
  </si>
  <si>
    <t>Javni poziv za sufinanciranje izgradnje, građevinskog zahvata i opremanja športskih građevina u 2020. godini</t>
  </si>
  <si>
    <t>Središnji državni ured za šport</t>
  </si>
  <si>
    <r>
      <t xml:space="preserve">Prijavu izradio: </t>
    </r>
    <r>
      <rPr>
        <b/>
        <sz val="28"/>
        <color rgb="FF0070C0"/>
        <rFont val="Calibri"/>
        <family val="2"/>
      </rPr>
      <t>Grad Ivanić-Grad</t>
    </r>
  </si>
  <si>
    <t>Izgradnja staze kružne staze za trčanje i rekreaciju na SP Zelenjak s dvije trake, ukupne duljine 750 m i širine 1,5 m. Uz trasu nove staze postavit će se i 5 novih sprava za vježbanje na otvorenom.</t>
  </si>
  <si>
    <t>Izvještaj poslan 14.2.2020.</t>
  </si>
  <si>
    <t>Izvještaj poslan 13.2.2020.
Zadužnica vraćena</t>
  </si>
  <si>
    <t>Uređenje nerazvrstanih cesta u naseljima grada Ivanić-Grada</t>
  </si>
  <si>
    <t>4.3.2020.</t>
  </si>
  <si>
    <t>Javni poziv za sufinanciranje projekata gradova i općina za poticanje razvoja komunalnog gospodarstva i ujednačavanje komunalnog standarda u 2020. godini</t>
  </si>
  <si>
    <t>Rekonstrukcija i popravak nerazvrstanih cesta na području grada sukladno godišnjem planu asfaltiranja nerazvrstanih cesta.</t>
  </si>
  <si>
    <t>Idejni i glavni projekt rekonstrukcije zgrade Dječjeg vrtića Ivanić-Grad (objekt Sunce, Graberje Ivanićko)</t>
  </si>
  <si>
    <t>10.3.2020.</t>
  </si>
  <si>
    <t>Javni poziv za sufinanciranje izrade projektne dokumentacije u 2020. godini za projekte koji će se financirati iz ESI fondova, programa EU i ostalih izvora</t>
  </si>
  <si>
    <t xml:space="preserve">  Svrha projekta je izrada idejnog i glavnog projekta za rekonstrukciju zgrade dječjeg vrtića u Graberju Ivanićkom na način da se ona spoji s postojećom zgradom kuglane koja se nalazi na susjednoj čestici i koju je potrebno prenamijeniti.</t>
  </si>
  <si>
    <t>Idejni i glavni projekt rekonstrukcije Obrtničke ulice i izgradnje pješačke staze s oborinskom odvodnjom</t>
  </si>
  <si>
    <t>11.3.2020.</t>
  </si>
  <si>
    <t>Svrha projekta je izrada idejnog i glavnog projekta za rekonstrukciju Obrtničke ulice u naselju Opatinec u Ivanić-Gradu pri čemu se planira i izgradnja pješačke staze i sustava odvodnje oborinskih voda.</t>
  </si>
  <si>
    <t>Obnova krovišta i pokrova na zgradi stare osnovne škole u naselju Dubrovčak Lijevi na području grada Ivanić-Grada</t>
  </si>
  <si>
    <t>12.03.2020.</t>
  </si>
  <si>
    <t>Javni poziv za dodjelu sredstava programima/projektima za izgradnju i uređenje infrastrukture ruralnih prostora na području Zagrebačke županije za 2020. godinu</t>
  </si>
  <si>
    <t>Obnova krovišta i promjena dotrajalog pokrov na zaštićenom objektu društvene namjene (stara OŠ Dubrovčak Lijevi- JLS Ivanić-Grad; Z–7364- trajna zaštita od 21.10.2019.), koje je trenutno u izuzetno lošem stanju te ugrožava daljnje radove na obnovi i prenamjeni unutrašnjih prostora.</t>
  </si>
  <si>
    <t>Provedba kontrole populacije pasa na području Ivanić-Grada</t>
  </si>
  <si>
    <t>16.03.2020.</t>
  </si>
  <si>
    <t>Javni poziv za dodjelu sredstava za provedbu kontrole populacije napuštenih pasa na području Zagrebačke županije u 2020. godini</t>
  </si>
  <si>
    <t>Povećanje kvalitete usluge zbrinjavanja otpada u Ivanić-Gradu nabavom opreme i softvera</t>
  </si>
  <si>
    <t>19.03.2020.</t>
  </si>
  <si>
    <t>Javni poziv za prijavu Programa/Projekata za financiranje/ sufinanciranje izgradnje i održavanja objekata i uređaja komunalne infrastrukture u jedinicama lokalne samouprave na području Zagrebačke županije u 2020. godini</t>
  </si>
  <si>
    <t>Izgradnja šetnice uz rijeku Lonju (III. faza)</t>
  </si>
  <si>
    <t>8.4.2020.</t>
  </si>
  <si>
    <t>Javni poziv za prijavu projekata za sufinanciranje poticanja razvoja javne turističke infrastrukture u Zagrebačkoj županiji za 2020. godinu</t>
  </si>
  <si>
    <t>Predmet ovog projekta je izgradnja šetnice uz rijeku Lonju – obuhvat od Ulice kralja Tomislava do Savske ulice.</t>
  </si>
  <si>
    <t>Izgradnja amfiteatra u Ivanić-Gradu</t>
  </si>
  <si>
    <t>Cilj projekta je poboljšanje infrastrukturnih kapaciteta namijenjenih kulturnim sadržajima kroz izgradnju amfiteatra koji će služiti za izvedbu kazališnih predstava, kino projekcija, koncerata i drugih sadržaja.</t>
  </si>
  <si>
    <t>Izvještaj poslan 8.5.2020.
Zatražen povrat zadužnica</t>
  </si>
  <si>
    <t>završeno</t>
  </si>
  <si>
    <t>viktorija</t>
  </si>
  <si>
    <t>valentin</t>
  </si>
  <si>
    <t>ZADUŽEN ZA PRAĆENJE</t>
  </si>
  <si>
    <t>Martin</t>
  </si>
  <si>
    <t>Župa je bila prijavitelj</t>
  </si>
  <si>
    <t>Izvještaj poslan 7.2.2020. Zadužnica vraćena</t>
  </si>
  <si>
    <t>Izvještaj poslan 3.6.2020.</t>
  </si>
  <si>
    <t>Poništen javni poziv</t>
  </si>
  <si>
    <t>Obnova ulica na području Grada Ivanić-Grada</t>
  </si>
  <si>
    <t>16.6.2020.</t>
  </si>
  <si>
    <t>Svrha projekta je obnova gornjeg ustroja prometnih površina u sklopu dvije ulice u Ivanić-Gradu - Ulice Ljudevita Gaja i Ulice Milke Trnine. Obnova obuhvaća skidanje postojećeg dotrajalog sloja asfalta, pripremu podloge, korekciju visina postojećih slivnika i revizijskih okna te u konačnici postavljanje novog sloja asfalta.</t>
  </si>
  <si>
    <t>Izgradnja modularnog drvno - tehnološkog poduzetničkog inkubatora u Ivanić-Gradu</t>
  </si>
  <si>
    <t>18.6.2020.</t>
  </si>
  <si>
    <t>Modularno drvno-tehnološki poduzetnički inkubator u Ivanić-Gradu polazna je točka razvoja za sve potencijalne buduće poduzetnike, ali i mjesto daljnjeg rasta za postojeća poduzeća s područja Ivanić-Grada i okolnih naselja.</t>
  </si>
  <si>
    <t>Javni poziv za prijavu programa/projekata za sufinanciranje poticanja razvoja poduzetničkih zona i poduzetničkih inkubatora u Zagrebačkoj županiji za 2020. godinu</t>
  </si>
  <si>
    <t>Valentin</t>
  </si>
  <si>
    <r>
      <t xml:space="preserve">Prijavu izradio: </t>
    </r>
    <r>
      <rPr>
        <b/>
        <sz val="22"/>
        <color rgb="FF7030A0"/>
        <rFont val="Calibri"/>
        <family val="2"/>
      </rPr>
      <t>IGRA d.o.o.</t>
    </r>
    <r>
      <rPr>
        <sz val="22"/>
        <color rgb="FF000000"/>
        <rFont val="Calibri"/>
        <family val="2"/>
        <charset val="238"/>
      </rPr>
      <t xml:space="preserve">
</t>
    </r>
    <r>
      <rPr>
        <b/>
        <sz val="22"/>
        <color theme="3" tint="0.39997558519241921"/>
        <rFont val="Calibri"/>
        <family val="2"/>
        <charset val="238"/>
      </rPr>
      <t>Prati: Sandra</t>
    </r>
  </si>
  <si>
    <r>
      <t xml:space="preserve">Prijavu izradio: IGRA d.o.o.
</t>
    </r>
    <r>
      <rPr>
        <b/>
        <sz val="22"/>
        <color theme="3" tint="0.39997558519241921"/>
        <rFont val="Calibri"/>
        <family val="2"/>
        <charset val="238"/>
      </rPr>
      <t>Prati: Sandra</t>
    </r>
  </si>
  <si>
    <t>Izvještaj poslan 15.7.2020.</t>
  </si>
  <si>
    <t>Izgradnja pomoćnog objekta uz postojeću višenamjensku građevinu u naselju Šumećani</t>
  </si>
  <si>
    <t>Projektom bi se izgradio pomoćni objekt neposredno uz postojeću višenamjensku građevinu, koju između ostalog koristi i vatrogasna postrojba dobrovoljnog vatrogasnog društva. Krajnji cilj projekta je osiguranje prostora (garaže) za sklanjanje vatrogasnog vozila i ostale vatrogasne opreme.</t>
  </si>
  <si>
    <t>11.8.2020.</t>
  </si>
  <si>
    <t>Traže zadužnicu temeljem ugovora, ali su isplatili sredstva iako ju nismo dostavili.</t>
  </si>
  <si>
    <t>Izvještaj poslan 6.8.2020. samo kroz e prijave</t>
  </si>
  <si>
    <t>Izgradnja poučne staze Petica</t>
  </si>
  <si>
    <t>8.9.2020.</t>
  </si>
  <si>
    <t>Mjera 8 - Operacija 8.5.2. - Uspostava i uređenje poučnih staza, vidikovaca i ostale manje infrastrukture</t>
  </si>
  <si>
    <t>Ministarstvo poljoprivrede - Program ruralnog razvoja</t>
  </si>
  <si>
    <t>Sandra</t>
  </si>
  <si>
    <t>Projektom će se provesti dvije mjere kontrole populacije pasa: 1) Mikročipiranje koje će rezultirati unosom najmanje 45 novih pasa u Lyscan evidenciju. 2) Sterilizacija kuja koja će rezultirati s najmanje 18 novih sterilizacija.</t>
  </si>
  <si>
    <t>Postavljanje fotonaponske elektrane i dizalice topline na objektu Visoke škole Ivanić-Grad</t>
  </si>
  <si>
    <t>21.9.2020.</t>
  </si>
  <si>
    <t>Javni poziv za sufinanciranje korištenja obnovljivih izvora energije u zgradama javne namjene 2020</t>
  </si>
  <si>
    <t>Na ravnom krovu objekta VŠIG planira se izgraditi sunčana elektrana izlazne snage do 17 kW za proizvodnju električne energije koja bi se zatim trošila za vlastite potrebe na lokaciji, a višak predavao u javnu elektroenergetsku mrežu. Također će se ugraditi dvije visokotemperaturne dizalice topline zrak-voda. Jedna će distribuirati toplinsku energiju radijatorskim grijanjem, a druga će se ugraditi za pripremu PTV-a.</t>
  </si>
  <si>
    <t>Cilj projekta je povećanje kvalitete usluge zbrinjavanja otpada kroz provedbu četiri aktivnosti. Prva aktivnost je nabava biorazgradivih vrećica za biootpad u kućanstvima. Druga je nabava zatvorenih kantica za biootpad u kućama i višestambenim zgradama. Treća je nabava dva seta polupodzemnih spremnika za odvojeno odlaganje otpada. Posljednja je nabava i implementacija softvera ASEERD (Automatizirani Sustav Elektronske Evidencije Reciklažnih Dvorišta).</t>
  </si>
  <si>
    <t>Staza dužine cca 1100 m, širine cca 200 cm i 9 odmorišta pojedninačne površine cca 50m2 sa svim potrebnim slojevima staze, uspostavom signalizacijskih elemenata (edukacijskih i informativnih ploča koje sadrže podatke o bilju/grmlju, sastojini šume, životinjama, informacijama o održivom gospodarenju šumom i sl) te  postavljanje konstrukcija manje infrastrukture poput klupa, koševa, stolova i sl. (uređenje prostora za odmor/sjedenje posjetitelja/za održavanje kraćih predavanja/ za prihvat grupa školske i vrtićke djece i sl.).</t>
  </si>
  <si>
    <t>Sanacija temelja stare škole u Ivanić-Gradu</t>
  </si>
  <si>
    <t>29.9.2020.</t>
  </si>
  <si>
    <t>Poziv za predlaganje programa javnih potreba u kulturi Republike Hrvatske za 2021. godinu</t>
  </si>
  <si>
    <t xml:space="preserve">Cilj programa je sanacija temeljne konstrukcije kroz povezivanje temelja na spoju podrumljenog i nepodrumljenog dijela zgrade te ojačanje temeljnog tla ekspandirajućim smolama. </t>
  </si>
  <si>
    <t>II. Izvj. Poslan 8.10.'20. putem eprijave. Vjerojatno će još trebat završno kad projekt završi.</t>
  </si>
  <si>
    <r>
      <t xml:space="preserve">Prijavu izradio: </t>
    </r>
    <r>
      <rPr>
        <b/>
        <sz val="28"/>
        <color theme="8"/>
        <rFont val="Calibri"/>
        <family val="2"/>
        <charset val="238"/>
      </rPr>
      <t>Muzej Ivanić-Grada</t>
    </r>
  </si>
  <si>
    <t>Postavljanje skele za izvođenje radova na pročelju zgrade, rušenje i demontaža oštećenih i neadekvatnih dijelova fasadnih slojeva, zidarsko-fasaderski radovi,  limarski radovi, stolarski radovi, soboslikarsko-ličilački radovi, konzervatorski radovi (u obnovi stilskih dekorativnih elemenata pročelja).</t>
  </si>
  <si>
    <t>Sanacija Male komorne dvorane i atrija</t>
  </si>
  <si>
    <r>
      <t xml:space="preserve">Prijavu izradio: </t>
    </r>
    <r>
      <rPr>
        <b/>
        <sz val="28"/>
        <color theme="8"/>
        <rFont val="Calibri"/>
        <family val="2"/>
        <charset val="238"/>
      </rPr>
      <t>Pučko otvoreno učilište</t>
    </r>
  </si>
  <si>
    <t>Sanacija i obnova pročelja zgrade stare škole Dubrovačak Lijevi</t>
  </si>
  <si>
    <r>
      <t xml:space="preserve">Prijavu izradio: </t>
    </r>
    <r>
      <rPr>
        <b/>
        <sz val="12"/>
        <color rgb="FF0070C0"/>
        <rFont val="Calibri"/>
        <family val="2"/>
      </rPr>
      <t>Grad Ivanić-Grad</t>
    </r>
  </si>
  <si>
    <t>Izvještaj poslan samo online 27.11.</t>
  </si>
  <si>
    <t>Pametna šetnica uz rijeku Lonju</t>
  </si>
  <si>
    <t>3.12.2020.</t>
  </si>
  <si>
    <t>Javni poziv za sufinanciranje projekata primjene koncepta "pametnih gradova"</t>
  </si>
  <si>
    <t>Dobava i ugradnja pametnog spremnika za miješani otpad s prešom i pametnog spremnika za reciklabilni otpad bez preše (2 x 120 L). Postavljanje pametnog znaka prijelaza kolnika koji uključuje: 4 osvjetljena znaka, kamere za detekciju, radarsku opremu, okolišne senzore, LED svjetlosne oznake i cloud platformu analitike.</t>
  </si>
  <si>
    <t>Sufinanciranje provedbe EU projekta - Energetska obnova zgrade JVP</t>
  </si>
  <si>
    <t>29.12.2020.</t>
  </si>
  <si>
    <t>Program sufinanciranja provedbe EU projekata na regionalnoj i lokalnoj razini</t>
  </si>
  <si>
    <t>Ministarstvo regionlanoga razvoja i fondova EU</t>
  </si>
  <si>
    <t>Sufinanciranje provedbe EU projekta - Rekonstrukcija DV P. Bregi</t>
  </si>
  <si>
    <t>Izgradnja sportske dvorane u Graberju Ivanićkom</t>
  </si>
  <si>
    <t>19.1.2021.</t>
  </si>
  <si>
    <t>Natječaj za sufinanciranje izgradnje, građevinskog zahvata i opremanja sportskih građevina u 2021. godini</t>
  </si>
  <si>
    <t>Ministarstvo turizma i sporta</t>
  </si>
  <si>
    <t>Cilj projekta je izgradnja jednodijelne sportske dvorane u naselju Graberje Ivanićko koje se nalazi na području Grada Ivanić-Grada. Izgradnja dvorane doprinijet će kvalitetnijem i zdravijem odgoju i obrazovanju djece te svih ostalih stanovnika u okolici naselja. Dvorana je predviđena uz postojeću zgradu osnovne škole.</t>
  </si>
  <si>
    <t>Van roka</t>
  </si>
  <si>
    <t>Izvještaj poslan 22.10.2020.</t>
  </si>
  <si>
    <t>Obnova fasade na Društvenom domu Deanovec</t>
  </si>
  <si>
    <t>Izvođenje radova na održavanju Naftaplinske ulice u Ivanić-Gradu</t>
  </si>
  <si>
    <t>23.2.2021.</t>
  </si>
  <si>
    <t>Javni poziv za prijavu Programa/Projekata za financiranje/ sufinanciranje izgradnje i održavanja objekata i uređaja komunalne infrastrukture u jedinicama lokalne samouprave na području Zagrebačke županije u 2021. godini</t>
  </si>
  <si>
    <t>Svrha projekta je provođenje radova na održavanju Naftaplinske ulice u Ivanić-Gradu. Navedeni radovi su nužni s obzirom na izrazito loše stanje u kojem se postojeća prometna površina sada nalazi što ugrožava sigurnost prometa, ali i umanjuje kvalitetu života stanovnika koji se kreću ulicom. Ukupna duljina ulice koja je predmet zahvata je 400 m.</t>
  </si>
  <si>
    <t>Javni poziv za dodjelu sredstava programima/projektima za izgradnju i uređenje infrastrukture ruralnih prostora na području Zagrebačke županije za 2021. godinu</t>
  </si>
  <si>
    <t>Svrha projekta je povećanje energetske učinkovitosti i zaštita objekta Društvenog doma Deanovec provedbom radova na obnovi fasade. Cilj projekta je obnova 340 m2 fasade na objektu Društvenog doma Deanovec.</t>
  </si>
  <si>
    <t xml:space="preserve">	Bike park Zelenjak Ivanić-Grad</t>
  </si>
  <si>
    <t>2.3.2021.</t>
  </si>
  <si>
    <t>Javni poziv za prijavu projekata za sufinanciranje poticanja razvoja javne turističke infrastrukture u Zagrebačkoj županiji – BIKE PARKOVI</t>
  </si>
  <si>
    <t>Provedbom ovog projekta izgradit će se Bike park na Sportskom parku Zelenjak. Radovi uključuju pripremu podloge te dobavu i postavljanje opreme Bike parka.</t>
  </si>
  <si>
    <t>Sufinanciranje vlastitog udjela  - Rekonstrukcija DV P. Bregi</t>
  </si>
  <si>
    <t>16.3.2021.</t>
  </si>
  <si>
    <t>Javni poziv za sufinanciranje provedbe projekata financiranih iz ESI fondova i programa Europske unije u 2021. godini</t>
  </si>
  <si>
    <t>Izvještaj poslan 26.2.2021. mailom.</t>
  </si>
  <si>
    <t>1.4.2021.</t>
  </si>
  <si>
    <t>Javni poziv za sufinanciranje projekata gradova i općina za poticanje razvoja komunalnog gospodarstva i ujednačavanje komunalnog standarda u 2021. godini</t>
  </si>
  <si>
    <t>Ministarstvo prostornoga uređenja, graditeljstva i državne imovine</t>
  </si>
  <si>
    <t>Izvještaj poslan 16.4.2021.</t>
  </si>
  <si>
    <t xml:space="preserve">Izvještaj poslan samo online 1.2.2021. </t>
  </si>
  <si>
    <t>Projektna dokumentacija za uređenje tržnice u Posavskim Bregima za izmjenu građevinske dozvole</t>
  </si>
  <si>
    <t>13.5.2021.</t>
  </si>
  <si>
    <t>Javni poziv za sufinanciranje izrade projektne dokumentacije u 2021. godini za projekte koji će se financirati iz ESI fondova, programa EU i ostalih izvora</t>
  </si>
  <si>
    <r>
      <t xml:space="preserve">Prijavu izradio: </t>
    </r>
    <r>
      <rPr>
        <b/>
        <sz val="12"/>
        <color rgb="FF7030A0"/>
        <rFont val="Calibri"/>
        <family val="2"/>
        <charset val="238"/>
      </rPr>
      <t>RA IGRA</t>
    </r>
  </si>
  <si>
    <t>Izgradnja i opremanje Tržnice u naselju Posavski Bregi u Ivanić-Gradu.</t>
  </si>
  <si>
    <t>Izvještaj poslan 13.5.2021. - e prijave - Gadža</t>
  </si>
  <si>
    <t>Izvještaj poslan 2.6.2021.</t>
  </si>
  <si>
    <t>Provodi Muzej.</t>
  </si>
  <si>
    <t xml:space="preserve">Zadužnica OV-3028/2019 vraćena, valjda je i druga jer sam taj projekt prije riješio.                   </t>
  </si>
  <si>
    <t>Projekt sanacije 9 lokacija divljih deponija</t>
  </si>
  <si>
    <t>7.6.2021.</t>
  </si>
  <si>
    <t>Javni poziv za neposredno sufinanciranje uklanjanja otpada odbačenog u okoliš</t>
  </si>
  <si>
    <t>Izrada projektne dokumentacije za ishođenje lokacijske dozvole (idejno rješenje i idejni projekt) za izgradnju novog groblja u Ivanić-Gradu</t>
  </si>
  <si>
    <t>19.7.2021.</t>
  </si>
  <si>
    <t>ForSTEM - Formiranje STEM učionica u osnovnim školama</t>
  </si>
  <si>
    <t>28.7.2021.</t>
  </si>
  <si>
    <t>Jačanje STEM vještina u osnovnim školama i razvoj regionalnih znanstvenih centara za osnovnoškolski odgoj i obrazovanje u STEM području</t>
  </si>
  <si>
    <t>MRRFEU -  Financijski mehanizam Europskog gospodarskog prostora</t>
  </si>
  <si>
    <t>Ključni problem koji se ovim projektom rješava je nedostatak materijalnih sredstava odnosno opreme koja bi se koristila za unaprjeđenje znanja i vještina učenika osnovnih škola u STEM područjima. Dodatan problem koji se adresira je i nedostatak adekvatnih programa izvannastavnog rada u STEM područjima koji su prilagođeni mogućnostima opreme koja se nabavlja čime će se iskoristiti njen puni potencijal u radu s učenicima.
Cilj projekta je poboljšanje uvjeta i modela rada u STEM područjima s učenicima osnovnih škola kroz opremanje deset STEM učionica i razvoj najmanje četiri programa izvannastavnih aktivnosti.</t>
  </si>
  <si>
    <t>Izrada projektne dokumentacije za preseljenje drvene tradicijske kuće (čardaka) i izgradnja pratećih sadržaja</t>
  </si>
  <si>
    <t>3.8.2021.</t>
  </si>
  <si>
    <t>Izvještaj poslan 9.8. online i poštom.</t>
  </si>
  <si>
    <t>Nabava i postavljanje pametnog solarnog spremnika za otpad</t>
  </si>
  <si>
    <t>4.8.2021.</t>
  </si>
  <si>
    <t>Projektom će se nabaviti i postaviti pametni solarni spremnik za otpad koji će se postaviti na visokofrekventnoj lokaciji u gradu. Svrha projekta je povećanje efikasnosti u prikupljanju otpada koje će postići činjenicom da spremnik koji se nabavlja omogućava kompaktiranje otpada do razine od 1/8 i dojavu popunjenosti čime se izbjegavaju nepotrebni obilasci radi pražnjenja.</t>
  </si>
  <si>
    <t>Izvještaj poslan 12.8.2021.</t>
  </si>
  <si>
    <t>Otvorena tržnica u Posavskim Bregima</t>
  </si>
  <si>
    <t>30.9.2021.</t>
  </si>
  <si>
    <t>Program ruralnog razvoja - Ulaganja u pokretanje, poboljšanje ili proširenje lokalnih temeljnih usluga za ruralno stanovništvo, uključujući slobodno vrijeme i kulturne aktivnosti te povezanu infrastrukturu</t>
  </si>
  <si>
    <t>APPRRR</t>
  </si>
  <si>
    <t>Predmet projekta je izgradnja otvorene tržnice u naselju Posavski Bregi u Ivanić-Gradu koja obuhvaća uređenje parterne plohe, kolnog i pješačkog pristupa tržnici, parkinga za posjetitelje, korisnike i zaposlenike tržnice, zelene površine te montažu modularnih objekata za potrebe sanitarija za posjetitelje, korisnike i zaposlenike tržnice zatim uređenje spremišta kvarljivih namirnica, spremišta mobilne opreme te prateću urbanu opremu kao što su klupe, rasvjeta, koševi za smeće, kontejneri.</t>
  </si>
  <si>
    <t>Izvještaj poslan putem eprijave.</t>
  </si>
  <si>
    <t>Dobra energija - sufinanciranje postavljanja fotonaponskih elektrana na javnim objektima</t>
  </si>
  <si>
    <t>15.12.2021.</t>
  </si>
  <si>
    <t>Povećanje kapaciteta za proizvodnju solarne energije</t>
  </si>
  <si>
    <t>Stvaranje preduvjeta za iskorištavanje potencijala geotermalne energije na području Grada Ivanić-Grada - IVGEOTERM</t>
  </si>
  <si>
    <t>Izrada tehničke dokumentacije za korištenje geotermalne energije</t>
  </si>
  <si>
    <t>Problem koji se ovim projektom želi riješiti je nedostatak osnovnih preduvjeta za iskorištavanje potencijala geotermalne energije na području Grada Ivanić-Grada. Pod terminom preduvjeta prije svega se misli na studije, elaborate, projekte i tehničke dokumente bez kojih nije moguća eksploatacija geotermalne vode. Svrha projekta je izrada dokumentacije i pribavljanje dozvola sve do faze u kojoj će biti moguće pokrenuti nabavu usluga i radova za formiranje istražne bušotine geotermalne vode. Cilj projekta je formiranje novog Istražnog prostora geotermalne vode Ivanić-Grad sjever.</t>
  </si>
  <si>
    <t>Otvoreni Grad Ivanić-Grad</t>
  </si>
  <si>
    <t>Vraćena. OV-3028/2019</t>
  </si>
  <si>
    <t>Javni poziv za poticanje razvoja pametnih i održivih rješenja i usluga</t>
  </si>
  <si>
    <t>Specifični cilj ovog projekta je provedba digitalizacije javne uprave kroz uvođenje web platforme Otvoreni Grad Ivanić-Grad. Uvođenjem ove web platforme stanovništvu Ivanić-Grada bit će omogućen niz elektroničkih usluga koje se odnose na informiranje i komunikaciju s gradskim službama te uvid u funkcioniranje grada.</t>
  </si>
  <si>
    <t>16.12.2021.</t>
  </si>
  <si>
    <t>Cilj projekta ostvarit će se nabavom, instalacijom i puštanjem u rad dvaju mjernih stanica kvalitete zraka, na dvije različite lokacije u Ivanić-Gradu. Mjerna stanica instalira se na terenu (npr. na stup javne rasvjete), prikuplja podatke i šalje ih na server u oblaku. Serverska aplikacija prikuplja i sprema mjerne podatke te ih na zahtjev korisnika prikazuje kroz web aplikaciju.  Stanica će biti opremljena sljedećim senzorima: - Komplet senzora plinova: NO, NO2, CO, O3, SO2 - Lebdeće čestice: PM1, PM2.5 i PM10 - Senzori temperature, vlage, tlaka zraka i razine buke.</t>
  </si>
  <si>
    <t>Izvještaj poslan samo online: 28.12.2022.
Odobren je zajednički iznos od 490.000 kn.
Iznos koji sam tražio za županijski udio u obrascu za obnovu ulica sam oduzeo od ukupnog iznosa koji nam je dodijeljen i to sam potraživao u izvješću.</t>
  </si>
  <si>
    <t>Izvještaj poslan putem eprijave 13.9.2021.</t>
  </si>
  <si>
    <t>Izvještaj poslan 30.12.2021.</t>
  </si>
  <si>
    <t>Izvještaj poslan putem eprijave 3.1.2022.</t>
  </si>
  <si>
    <t>Sanacija i obnova pročelja zgrade Stare škole Lijevi Dubrovčak</t>
  </si>
  <si>
    <t>21.1.2022.</t>
  </si>
  <si>
    <t>Poziv za predlaganje javnih potreba u kulturi RH za 2022. godinu - Programi zaštite i očuvanja nepokretnih kulturnih dobara</t>
  </si>
  <si>
    <t>Postavljanje skele, rušenje i demontaža oštećenih i neadekvatnih dijelova fasadnih slojeva, zidarsko-fasaderski radovi, limarski radovi, stolarski radovi, soboslikarsko-ličilački radovi i konzervatorski radovi.</t>
  </si>
  <si>
    <t>Izrada projektne dokumentacije za obnovu Stare škole u Ivanić-Gradu</t>
  </si>
  <si>
    <t>Projektom je predviđena izrada projektne dokumentacije za cjelovitu obnovu, uređenje i opremanje prostora zgrade stare škole Ivanić-Grad (Muzej Ivanić-Grad) na lokaciji k.č.br. 1885/2, k.o. Ivanić-Grad. 
Dokumentacija će se izraditi u skladu sa Zakonom o zaštiti i očuvanju kulturnih dobara te Zakonom o gradnji. Predviđena je izrada sljedećih dokumenata: arhitektonski projekt, projekt konstrukcije, projekt elektroinstalacija, projekt vodovoda i odvodnje, projekt strojarskih instalacija, projekt protupožarne zaštite i konzervatorski elaborat.</t>
  </si>
  <si>
    <t>U ponudi je i nadzor kojeg sam izbacio, ali sam onda krivo PDV izračunao. Ukupna vrijednost projekta bi trebala bit 197.500 kn.</t>
  </si>
  <si>
    <t>28.1.2022.</t>
  </si>
  <si>
    <t>LAG Moslavina</t>
  </si>
  <si>
    <t>Izgradnja sportskog igrališta u Dubrovčaku Lijevom</t>
  </si>
  <si>
    <t>31.1.2022.</t>
  </si>
  <si>
    <t>7. LAG Natječaj iz LRS LAG-a za TO 2.1.1 „Razvoj opće društvene infrastrukture u svrhu podizanja kvalitete života stanovnika LAG-a“</t>
  </si>
  <si>
    <t>EU FONDOVI</t>
  </si>
  <si>
    <t>Rekonstrukcija i zamjena pokrova na Gradskoj tržnici Maznica</t>
  </si>
  <si>
    <t>8.2.2022.</t>
  </si>
  <si>
    <t>Javni poziv za financiranje troškova saniranja 
šteta i obnove zgrada javne namjene oštećenih potresom na području Zagrebačke županije</t>
  </si>
  <si>
    <t>Uslijed potresa od 22.3. te 28 i 29.12.2020. nastala su oštećenja na nekonstruktivnim elementima (krovnom pokrovu od armiranog stakla) objekta Gradske tržnice Maznica zbog čega je pokrov potrebno sanirati i rekonstruirati u svrhu bolje seizmičke otpornosti u budućnosti.</t>
  </si>
  <si>
    <t>Izrada projektne dokumentacije za sanaciju i obnovu objekta Stare škole u Ivanić-Gradu</t>
  </si>
  <si>
    <t xml:space="preserve">Objekt Stare škole u Ivanić-Gradu djelovanjem potresa 22.3. te 28 i 29.12.2020. značajno je konstrukcijski oštećen te mu je potrebna sanacija i obnova. Pukotine su nastale na gotovo svim unutarnjim i vanjskim zidovima te na dijelovima temelja čime je zgrada ocijenjena kao privremeno neuporabljiva te predstavlja opasnost u slučaju ponovnih djelovanja „više sile“ potresa. </t>
  </si>
  <si>
    <t>Rekonstrukcija sportskog poda Sportske dvorane Žeravinec</t>
  </si>
  <si>
    <t>2.2.2022.</t>
  </si>
  <si>
    <t>Natječaj za sufinanciranje izgradnje, građevinskog zahvata i opremanja sportskih građevina u 2022. godini</t>
  </si>
  <si>
    <t>Obnova konstrukcije objekta stare škole u Lijevom Dubrovčaku</t>
  </si>
  <si>
    <t>10.2.2022.</t>
  </si>
  <si>
    <t>Djelovanjem potresa od 29.12.2020. došlo je do narušavanja mehaničke otpornosti i stabilnosti objekta Stare škole u Lijevom Dubrovčaku kojeg primarno koristi Muzej Ivanić-Grada, ali i druge lokalne udruge (KUD, DVD i sl.). Pregledom objekta od strane statičara uočena su sljedeća oštećenja konstrukcijskih elemenata: odvajanje pregradnih zidova od nosivih zidova, odvajanje tj. pucanje spoja stropne konstrukcije s nosivim zidovima i pucanje nadtemelja koji su izvedeni od opeke punog formata.</t>
  </si>
  <si>
    <t>Izvještaj poslan putem eprijave 15.2.2022.</t>
  </si>
  <si>
    <t>SmartIvanićCity</t>
  </si>
  <si>
    <t>25.2.2022.</t>
  </si>
  <si>
    <t>Priprema projektno-tehničke dokumentacije za projekte u području digitalne transformacije i zelene tranzicije</t>
  </si>
  <si>
    <t>Projektom SmartIvanićCity intencija je uspostaviti tehničko-tehnološku infrastrukturu, softver i hardver koji bi trebali osigurati unaprjeđenje procesa i usluga koje Ivanić-Grad pruža ciljanim skupinama (građanima, poduzetnicima, turistima), kao korisnicima gradskih i ostalih usluga koje pruža Grad, ali i sve njegove institucije i tvrtke.</t>
  </si>
  <si>
    <t>7.3.2022.</t>
  </si>
  <si>
    <t>Pružanje privremenog smještaja potrebitog stanovništva kao posljedica serije potresa s epicentrom na području Sisačko-moslavačke županije počevši od 28. prosinca 2020. godine</t>
  </si>
  <si>
    <t>Iako su štete od potresa u Ivanić-Gradu bile daleko manje od onih u području bliže epicentru, manji dio starijih stambenih objekata je djelovanjem potresa oštećen do te mjere da je označen „crvenom naljepnicom“ zbog narušene statike. Također, u razdoblju neposredno nakon potresa, Ivanić-Grad je pružio hitan privremeni smještaj osobama s najpogođenijih područja do trenutka u kojem im nije bio osiguran privremeni smještaj koji je bliži mjestu njihova stanovanja. Osim smještaja, Grad Ivanić-Grad je u prvim danima nakon katastrofe osobama pogođenim potresom osigurao i obroke.</t>
  </si>
  <si>
    <t>OV-3031/2019, 100.000 kn - VRAĆENO</t>
  </si>
  <si>
    <t>Izvještaj poslan - isplaćeno</t>
  </si>
  <si>
    <t>Izvještaj poslan putem eprijave 4.4.2022.</t>
  </si>
  <si>
    <t xml:space="preserve">Refundacija troškova financiranja službi spašavanja za potrebe stanovništva pogođenog potresom </t>
  </si>
  <si>
    <t>Refundacija troškova privremenog smještaja i obroka za osobe pogođene potresom</t>
  </si>
  <si>
    <t>6.4.2022.</t>
  </si>
  <si>
    <t>Ministarstvo unutarnjih poslova</t>
  </si>
  <si>
    <t>Nakon potresa Grad Ivanić-Grad je bio primoran angažirati Vatrogasnu postrojbu Grada Ivanić-Grada za sanaciju dimnjaka, zabatnih zidova, krovišta i ostalih šteta na objektima. Isto tako, angažirani su procjenitelji koji su radili procjenu šteta poslije potresa i elaborat ocjene postojećeg stanja građevinske konstrukcije za uklanjanje oštećene zgrade.</t>
  </si>
  <si>
    <t>Rezervna lista</t>
  </si>
  <si>
    <t>Izgradnja produžetka ceste i pješačkih staza u Ulici Cvjetka Krnjevića u Ivanić-Gradu</t>
  </si>
  <si>
    <t>15.4.2022.</t>
  </si>
  <si>
    <t>Planirani rezultat projekt je izvedba produžetka ulice zatvorenog profila s obostranim pješačkim stazama i infrastrukturom te izvedba priključka na Zajčićevu ulicu u dužini 80 m. U koridorima zelenog pojasa između ceste i pješačke staze će biti položene instalacije: vodovod i plin uz istočni rub, elektro instalacije i DTK uz zapadni rub te kanalizacija u osi ceste, sve u dužini od 80 m.</t>
  </si>
  <si>
    <t>Izvještaj poslan 21.3.2022. - isplaćeno</t>
  </si>
  <si>
    <t>Povećanje energetske učinkovitosti sustava grijanja i pripreme PTV-a na objektu Visoke škole</t>
  </si>
  <si>
    <t>25.4.2022.</t>
  </si>
  <si>
    <t>Javni poziv za poticanje obnovljivih izvora energije</t>
  </si>
  <si>
    <t>Izrada projektne dokumentacije za cjelovitu obnovu i uklanjanja dijela objekta Kundekove kuće</t>
  </si>
  <si>
    <t>27.4.2022.</t>
  </si>
  <si>
    <t>Javni poziv za financiranje troškova saniranja šteta i obnove zgrada javne namjene oštećenih potresom na području Zagrebačke županije</t>
  </si>
  <si>
    <t>Objekt Kuća Kundek u Ivanić-Gradu kojeg koristi Muzej Ivanić-Grada, djelovanjem potresa 22.3. i 29.12.2020. značajno je konstrukcijski oštećen te mu je potrebna sanacija i obnova. U centralnom se dijelu veličina diferencijalnog slijeganja mjeri u centimetrima, a pukotine na pročelju su tolike da je ugrožena stabilnost većeg dijela građevine sa dvorišne strane. Prema klasifikaciji Ministarstva kulture (EMS 98) oštećenja možemo svrstati u kategoriju teških oštećenja. Kako bi se provela cjelovita obnova i uklanjanje dijela objekta nužno je izraditi projektnu dokumentaciju koja uključuje sve elaborate, projekt uklanjanja te glavni i izvedbeni projekt obnove.</t>
  </si>
  <si>
    <t>Izvještaj poslan 7.3.2022. - isplaćeno</t>
  </si>
  <si>
    <t>Uređenje Društvenog doma i vatrogasne garaže u Trebovcu</t>
  </si>
  <si>
    <t>5.5.2022.</t>
  </si>
  <si>
    <t>Javni poziv za dodjelu sredstava programima/projektima za izgradnju i uređenje infrastrukture ruralnih prostora</t>
  </si>
  <si>
    <t>Projektom je predviđeno uređenje dva međuovisna objekta: Društvenog doma i vatrogasne garaže u Trebovcu. Na objektu Društvenog doma predviđena je obnova dotrajalog stropa, uređenje sanitarnih prostorija te prostora kuhinje. Na vatrogasnoj garaži potrebno je obnoviti krovište, urediti sanitarne prostorije te izvesti septičku jamu.</t>
  </si>
  <si>
    <t>Dvostruko financiranje zbog potpore od MinKul.</t>
  </si>
  <si>
    <t>Obuhvaćeni objekti su:  Dječji vrtić Suncokret, Dječji vrtić Livada, Dječji vrtić Tratinčica, Dječji vrtić Vjeverica, KOMUNALNI CENTAR d.o.o. i Javna vatrogasna postrojba, Spomen dom Alojz Vulinec, Modularni drvno tehnološki poduzetnički inkubator, Kuglana i svlačionice - SP Zelenjak i Društveni dom Posavski Bregi.</t>
  </si>
  <si>
    <t>Mjere za poticanje odvojenog prikupljanja otpada - nabava sjeckalice za granje i provedba edukacija</t>
  </si>
  <si>
    <t>25.5.2022.</t>
  </si>
  <si>
    <t>Javni poziv za sufinanciranje poticanja mjera odvojenog sakupljanja komunalnog otpada</t>
  </si>
  <si>
    <t>Ovim projektom planirana su dva tipa ulaganja u okviru mjera za poticanje odvojenog sakupljanja komunalnog otpada: 
1. Nabava uređaja - Drobilica za biootpad.
2. Aktivnosti edukacija usmjernih na učenike osnovnih škola i širu populaciju u Ivanić-Gradu.</t>
  </si>
  <si>
    <t>Poziv na dodjelu bespovratnih financijskih sredstava „Financiranje službi spašavanja za potrebe stanovništva nastalih kao posljedica serije potresa počevši od 28. prosinca 2020. godine</t>
  </si>
  <si>
    <t>Radovi na obnovi Ulice Franje Moguša u Ivanić-Gradu</t>
  </si>
  <si>
    <t>26.5.2022.</t>
  </si>
  <si>
    <t>Javni poziv za poticanje razvoja komunalnog gospodarstva i ujednačavanje komunalnog standarda u 2022. godini</t>
  </si>
  <si>
    <t>Cilj projekta je obnova ulice Franje Moguša u dužini od 205 m što podrazumijeva skidanje i uklanjanje postojećeg starog sloja asfalta, proširenje ceste, ugradnju rubnjaka, slivnika, drenaže, vertikalne signalizacije i izvođenje pješačke staze.</t>
  </si>
  <si>
    <t>Cjelovita obnova zgrade stare škole Dubrovčak Lijevi</t>
  </si>
  <si>
    <t>24.5.2022.</t>
  </si>
  <si>
    <r>
      <t xml:space="preserve">Prijavu izradio: </t>
    </r>
    <r>
      <rPr>
        <b/>
        <sz val="12"/>
        <color rgb="FFFFC000"/>
        <rFont val="Calibri"/>
        <family val="2"/>
        <charset val="238"/>
      </rPr>
      <t>Muzej Ivanić-Grad</t>
    </r>
  </si>
  <si>
    <t>Muzej Ivanić-Grad osigurao je financijska sredstva za uređenje kata zgrade stare škole za potrebe muzejske čuavonice (depoa) muzeja i konstruktivnu obnove iste, no nedostaje  dio sredstva za provođenje projekta uređenja kata, konstruktivne obnove i prizemlja zgrade što je predmet ove prijave.</t>
  </si>
  <si>
    <t>Javni poziv za prijavu Programa/Projekata za financiranje/ sufinanciranje izgradnje i održavanja objekata i uređaja komunalne infrastrukture</t>
  </si>
  <si>
    <t>Izgradnja nove zgrade Dječjeg vrtića Ivanić-Grad</t>
  </si>
  <si>
    <t>29.6.2022.</t>
  </si>
  <si>
    <t>Poziv na dodjelu bespovratnih sredstava Izgradnja, dogradnja, rekonstrukcija i opremanje predškolskih ustanova</t>
  </si>
  <si>
    <t>NPOO - Ministarstvo znanosti i obrazovanja</t>
  </si>
  <si>
    <t>Cilj projekta je izgradnja nove zgrade Dječjeg vrtića Ivanić-Grad kapaciteta 6 jasličkih i 4 vrtićke skupine. Nova zgrada time će imati kapacitet za smještaj 152 djece. Osim ulaganja u izgradnju vrtićkih skupina, sredstvima ovog projekta financirat će se i sve ostale stavke radova i opremanja koje su nužne da bi se izgradio funkcionalan područni objekt dječjeg vrtića čime bi ovo postalo najveće ulaganje u kapacitete predškolskog odgoja i obrazovanja na području Ivanić-Grada u povijesti.</t>
  </si>
  <si>
    <t>Dogradnja zgrade Dječjeg vrtića Sunce, Graberje Ivanićko</t>
  </si>
  <si>
    <t>Cilj projekta je dogradnja postojeće zgrade Dječjeg vrtića Sunce u Graberju Ivanićkom čime bi se formirale dodatne dvije jasličke skupine i jedna vrtićka skupina. Dograđeni objekt imat će kapacitet za smještaj 44 djece sukladno propisanom prosječnom broju djece po dnevnom boravku. Osim ulaganja u izgradnju vrtićkih skupina, sredstvima ovog projekta financirat će se i sve ostale stavke radova i opremanja koje su nužne da bi se postojeći objekt funkcionalno dogradio te da bi imao sve potrebne prateće sadržaje.</t>
  </si>
  <si>
    <t>Dodatno opremanje Poduzetničkog inkubatora</t>
  </si>
  <si>
    <t>3.6.2022.</t>
  </si>
  <si>
    <t>Javni poziv za prijavu programa/projekata za sufinanciranje poticanja razvoja poduzetničkih zona i poduzetničkih inkubatora</t>
  </si>
  <si>
    <t>19. Bučijada u Ivanić-Gradu – glazbeni program</t>
  </si>
  <si>
    <t>12.10.2022.</t>
  </si>
  <si>
    <t>U 2023. godini u kontekstu rock glazbe cilj je nastaviti s afirmacijom rock kulture i rock glazbenika jer se već ove godine bilježi velik broj mladih na koncertima. U 2023. godini planiramo nastupe rock skupina Silente,  Nola i Bluzy Threesome  čime se želi predstaviti rock skupina koja je na sceni od početka 1990tih, Nola, bend Silente koji suvremenijim glazbenim izričajem također osvaja simpatije više generacija dok Bluzy Threesome Bend iza sebe ima brojne nastupe u Hrvatskoj i inozemstvu.</t>
  </si>
  <si>
    <t>ŠFIK – “pro-ŠFIK-aj u Ivaniću“ – obiteljski festival urbane kulture i gastronomije</t>
  </si>
  <si>
    <t>Javni poziv za predlaganje javnih potreba u kulturi Republike Hrvatske za 2023. godinu</t>
  </si>
  <si>
    <t>U 2023. godini planira se multimedijalni glazbeni nastup Sudar Percussion – Oxygene u nedjelju 4. lipnja 2023. koji je mješavina elemenata elektronske, world music i akustične glazbe pomiješane s elementima jazz, klasične, popularne i tradicijske glazbe. Nadalje glazbeni sadržaj bi 3. lipnja uključivao nastupe puhačkih orkestara iz Ivanić-Grada (Puhački orkestar Posavac) i Kutine (Gradski puhački orkestar Krešimir Kutina) koji bi izvodili skladbe hrvatskih skladatelja poput Tomislava Uhlika, Zdenka Runjića, A.Kabilja, V. Juretića, N.Kalogjere, M. Poklepovića, I.Badurine, H. Herčeka i drugih.</t>
  </si>
  <si>
    <t>Izrada projektne dokumentacije za cjelovitu obnovu Kundekove kuće</t>
  </si>
  <si>
    <t>17.10.2022.</t>
  </si>
  <si>
    <t>Projektom je predviđena izrada projektne dokumentacije za cjelovitu obnovu, uređenje i opremanje Zgrade Kundek, što uključuje: elaborat ocjene postojećeg stanja građevinske konstrukcije, geotehnički istražni radovi i izrada geotehničkog elaborata, detaljni snimak postojećeg stanja, idejni projekt, glavni projekt cjelovite obnove, izvedbeni projekt, elaborat zaštite na radu, elaborat zaštite od požara, troškovnik te izvješće o obavljenoj kontroli projekta od strane ovlaštenog revidenta (mehanička otpornost i stabilnost).</t>
  </si>
  <si>
    <t>Izgradnja nogostupa Dubrovčak Lijevi - Posavski Bregi (1. faza: Dubrovčak Lijevi - Topolje)</t>
  </si>
  <si>
    <t>21.10.2022.</t>
  </si>
  <si>
    <t>Javni poziv za neposredno sufinanciranje mjera prilagodbe klimatskim promjenama iz nacionalnih i lokalnih planskih i strateških dokumenata (JP ZO 10/2022)</t>
  </si>
  <si>
    <t>Predmet projekta je izgradnja nogostupa i biciklističke staze na dijelu županijske ceste Ž3041 kroz naselje Dubrovčak Lijevi i Topolje te se sukladno glavnom projektu i dozvolama proširuje i unaprjeđuje postojeća mreža pješačkih staza, šetnica i biciklističkih staza na području Grada. Kako bi se dodatno smanjila ranjivost prirodnih sustava na području Grada Ivanić-Grada, a samim time i Republike Hrvatske te se ublažio negativan društveni utjecaj, u prvom redu negativan utjecaj prometa, na klimatske promjene, Grad Ivanić-Grad planira sadnju dodatnih 150 stabala u drvoredu duž cijele trase novoizgrađene pješačke i biciklističke staze.</t>
  </si>
  <si>
    <t>26.10.2022.</t>
  </si>
  <si>
    <t>Obnova bunara i spomenika u Parku hrvatskih branitelja te bunara na Trgu Vladimira Nazora</t>
  </si>
  <si>
    <t>Projektom se planira restaurirati zdenac u Parku hrvatskih branitelja koji se nalazi unutar zaštićene kulturno-povijesne cjeline Ivanić-Grada i bitan je za identitet mjesta. 
Projektom se planira restaurirati spomenik 1000. godišnjici hrvatskog kraljevstva koji se nalazi ispred župne crkve sv. Petra apostola u Parku hrvatskih branitelja i unutar zaštićene kulturno-povijesne cjeline Ivanić-Grada.
Projektom se planira restaurirati zdenac na Trgu Vladmira Nazora   izgrađen sredinom 19. stoljeća. Sačuvan je samo tlocrtno i prekriven metalnim poklopcem te ga treba ponovno sazidati.</t>
  </si>
  <si>
    <t>Financijska potpora za održavanje i razvoj predškolske djelatnosti u 2022. godini</t>
  </si>
  <si>
    <t>22.11.2022.</t>
  </si>
  <si>
    <t>Javni poziv gradovima indeksa razvijenosti od V. do VIII. skupine za financijsku potporu za održavanje i razvoj predškolske djelatnosti u 2022. godini</t>
  </si>
  <si>
    <t>Središnji državni ured za demografiju i mlade</t>
  </si>
  <si>
    <t>Financijska potpora će prvenstveno osigurati kako bismo u situaciji nekontroliranog porasta energenata uslijed sveprisutne energetske krize osigurali zadržavanje godinama postizanu i svake godine podizanu kvalitetu programa ranog i predškolskog odgoja i obrazovanja na području Grada Ivanić-Grada, te time osigurali smanjenje potrebe za povećanjem udjela sudjelovanja roditelja u cijeni vrtića zbog povećanih troškova s kojima smo suočeni.</t>
  </si>
  <si>
    <t>Izrada strategija zelene urbane obnove</t>
  </si>
  <si>
    <t>25.11.2022.</t>
  </si>
  <si>
    <t>Izrada strategija zelene urbane obnove Grada Ivanić-Grada</t>
  </si>
  <si>
    <t>Strategija zelene urbane obnove je dokument kojim se formira cjelovit pristup usmjeren strukturiranju i upravljanju mrežom zelene infrastrukture. Zelena infrastruktura obuhvaća širok niz prirodnih i kulturno značajnih pojava. Oblikovani i upravljani elementi zelene infrastrukture, oni s kojima je lokalna zajednica povezana i koji su u odnosu s krajobraznim karakterom i baštinom, može unaprijediti lokalni osjećaj mjesta i duh zajednice.</t>
  </si>
  <si>
    <t>Vratila se povratnica od prijave, nemam predmet.</t>
  </si>
  <si>
    <t>Vježbalište na otvorenom (SP Zelenjak)</t>
  </si>
  <si>
    <t>9.12.2022.</t>
  </si>
  <si>
    <t>Natječaj za dodjelu sredstava jedinicama lokalne samouprave za opremanje Parkova za vježbanje na otvorenom</t>
  </si>
  <si>
    <t>Hrvatska lutrija</t>
  </si>
  <si>
    <t>Vježbalište bi se nalazilo na Sportskom parku Zelenjak u Ivanić-Gradu, a sastojalo bi se od vertikalnih i horizontalnih ljestvi, prečki, klupe za trbušnjake, trening užeta, sprava za sklekove i klupe 115/45/45. Podloga bi bila od antistress oblutaka 4-8mm cca 130 m2.</t>
  </si>
  <si>
    <t>Izvještaj poslan 7.12. Isplaćeno.</t>
  </si>
  <si>
    <t>Program jačanja kulturnog sektora u Ivanić-Gradu u području razvoja publike</t>
  </si>
  <si>
    <t>19.12.2022.</t>
  </si>
  <si>
    <t xml:space="preserve">U Ivanić-Gradu nisu do sada bili provođeni programi jačanja kulturnog i srodnih sektora u području razvoja publike, a zaista u posljednjih nekoliko godina kao i brojni gradovi suočavamo se s problemima odaziva na događanja, i svakako nam nedostaje međusobne koordinacije u produkciji i planiranju. Glavni cilj projekta je jačanje stručnih i iskustvenih kapaciteta kulturnog sektora grada Ivanić-Grada u području razvoja publike. </t>
  </si>
  <si>
    <t>Postotak sufinanciranja</t>
  </si>
  <si>
    <t>Izvještaj poslan putem eprijave i poštom 22.12.</t>
  </si>
  <si>
    <t>Izvještaj poslan putem eprijave i poštom 25.11.2022.</t>
  </si>
  <si>
    <t xml:space="preserve">VRAĆENO - Za groblje i čardak tražio da iskoriste zadužnicu OV-2048/2020
500.000 kn koja je ostala od inkubatora r. br. 11 2020. g. </t>
  </si>
  <si>
    <t xml:space="preserve">VRAĆENO - Za groblje i čardak tražio da iskoriste zadužnicu OV-2048/2020
500.000 kn koja je ostala od inkubatora r. br. 11 2020. g. u ovoj tablici </t>
  </si>
  <si>
    <t xml:space="preserve">Odbijeno </t>
  </si>
  <si>
    <t>Izvještaj poslan 23.1.2023.</t>
  </si>
  <si>
    <t>Izvještaj poslan 24.1.2023.</t>
  </si>
  <si>
    <t>Izvještaj poslan 16.1.2023.</t>
  </si>
  <si>
    <t>Uvođenje sustava pametnog parkinga i katastra zelenila u Gradu Ivanić-Gradu</t>
  </si>
  <si>
    <t>30.1.2023.</t>
  </si>
  <si>
    <t>Javni natječaj za poticanje razvoja pametnih i održivih rješenja i usluga</t>
  </si>
  <si>
    <t>Fond za zaštitu okoliša i eneregetsku učinkovitost</t>
  </si>
  <si>
    <t>Provedbom projekta predviđeno je uvođenje digitalnog rješenja za upravljanje kapacitetima 100 parkirnih mjesta na javnim parkiralištima u Ivanić-Gradu. Drugo rješenje koje se uvodi u sklopu projekta je katastar zelenila u Ivanić-Gradu koji podrazumijeva popisivanje, katalogiziranje i izrada GIS baze za sve biljne vrste na području katastarske općine Ivanić-Grad.</t>
  </si>
  <si>
    <t>Projektom se namjerava ugraditi neophodna oprema za komotan i nesmetan rad u prostorijama poduzetničkog inkubatora (klime za hlađenje uredskih i proizvodnih pogona, ventilacijski sustavi za proizvodne pogone, CNC stroj za drvo, 3D printer za plastiku, sigurnosni sustav ulaska u objekat i videonadzor objekta, oprema za uredski rad- pisači-skeneri).</t>
  </si>
  <si>
    <t>UKUPNA VRIJEDNOST PRIJAVLJENIH PROJEKATA:</t>
  </si>
  <si>
    <t>UKUPNO ODOBRENA SREDSTVA:</t>
  </si>
  <si>
    <t>Razvoj javne turističke infrastrukture Grada Ivanić-Grada u funkciji održivih oblika turizma – Zemlja crnog zlata</t>
  </si>
  <si>
    <t>28.2.2023.</t>
  </si>
  <si>
    <t>Projektom se interpretira geološka i naftno-rudarska baština ivanićkog kraja kroz nekoliko interpretacijskih punktova na području grada, a sve s ciljem razvoja javne turističke infrastrukture. Projektom će biti obuhvaćeno više lokacija i aktivnosti kako bi se interpretacijski sadržaj povezao u jednu smislenu cjelinu - izgradnja interpretacijskog paviljona, preseljenje čardaka, izgradnja poučne staze, postavljanje interpretacijskih oznaka, izrada web stranice, webshopa i mobilne aplikacije te nabava turističkog vozila.</t>
  </si>
  <si>
    <t>Regionalna diversifikacija i specijalizacija hrvatskog turizma kroz ulaganja u razvoj turističkih proizvoda visoke dodane vrijednosti - GRUPA 1</t>
  </si>
  <si>
    <t>Ministarstvo turizma i sporta (NPOO)</t>
  </si>
  <si>
    <t>Nabava stroja s ciljem poboljšanja kvalitete komunalnih usluga u Ivanić-Gradu</t>
  </si>
  <si>
    <t>7.3.2023.</t>
  </si>
  <si>
    <t>Javni poziv za sufinanciranje projekata gradova i općina za poticanje razvoja komunalnog gospodarstva i ujednačavanje komunalnog standarda u 2023. godini</t>
  </si>
  <si>
    <t xml:space="preserve">Ovim projektom predviđena je nabava novog multifunkcionalnog traktora (kosilica, prednji utovarivač, stražnja ruka za kopanje, hidraulički priključci za druge nastavke) kojeg KCIG ne posjeduje trenutno i koji će omogućiti obavljanje poslova za koje je do sada bilo potrebno unajmljivati strojeve. </t>
  </si>
  <si>
    <t xml:space="preserve">Vraćanje u ispravno radno stanje infrastrukture u području prijevoza na području Grada Ivanić-Grada </t>
  </si>
  <si>
    <t>10.3.2023.</t>
  </si>
  <si>
    <t>Jednostavna izravna dodjela bespovratnih financijskih sredstava iz Fonda solidarnosti Europske unije</t>
  </si>
  <si>
    <t>Ministarstvo mora, prometa i infrastrukture</t>
  </si>
  <si>
    <t>Rješenje raskrižja Vukovarska ulica – Omladinska ulica u Ivanić-Gradu</t>
  </si>
  <si>
    <t>22.3.2023.</t>
  </si>
  <si>
    <t>Poziv za prijavu projekata iz područja sigurnosti cestovnog prometa na području Republike Hrvatske za 2023. godinu</t>
  </si>
  <si>
    <t>Izgradnja jednostavnog kružnog toka na mjestu postojećeg križanja.</t>
  </si>
  <si>
    <t xml:space="preserve">Vraćanje u ispravno radno stanje infrastrukture u području obrazovanja Grada Ivanić-Grada </t>
  </si>
  <si>
    <t>30.3.2023.</t>
  </si>
  <si>
    <t>Sanacija oštećenja u potresu na objektu Visoke škole i POU.</t>
  </si>
  <si>
    <t>Mjere zaštite kulturne bašitne na području Grada Ivanić-Grada</t>
  </si>
  <si>
    <t>Sanacija oštećenja u potresu na objektu Gradske uprave, ORI i Muzeja.</t>
  </si>
  <si>
    <t>Pružanje privremenog smještaja radi pokrivanja potreba stanovništva pogođenog potresom na području Grada Ivanić-Grada od prosinca 2020. godine</t>
  </si>
  <si>
    <t>Troškovi smještaja u Crosco hotelu u razdoblju neposredno nakon potresa.</t>
  </si>
  <si>
    <t>Sufinanciranje vlastitog udjela - Izgradnja sportskog igrališta u Dubrovčaku Lijevom</t>
  </si>
  <si>
    <t>7.4.2023.</t>
  </si>
  <si>
    <t>Javni poziv za sufinanciranje provedbe EU projekata na regionalnoj i lokalnoj razini u 2023. godini</t>
  </si>
  <si>
    <t>Sufinanciranje vlastitog udjela na projektu Izgradnja sportskog igrališta u Dubrovčaku Lijevom.</t>
  </si>
  <si>
    <t>Projekt ulaganja u objekt dječjeg vrtića LIVADA, Žeravinec</t>
  </si>
  <si>
    <t>11.4.2023.</t>
  </si>
  <si>
    <t>Poziv za prijavu projekata usmjerenih na poboljšanje materijalnih uvjeta u dječjim vrtićima u 2023. godini.</t>
  </si>
  <si>
    <t>Ograda i igrala za vanjsko dječje igralište.</t>
  </si>
  <si>
    <t>Izgradnja padel igrališta</t>
  </si>
  <si>
    <t>12.4.2023.</t>
  </si>
  <si>
    <t>Natječaj za sufinanciranje izgradnje, građevinskog zahvata i opremanja sportskih građevina u 2023. godini</t>
  </si>
  <si>
    <t>Izgradnja pristupne staze i padel igrališta na SP Zelenjak uz spray park.</t>
  </si>
  <si>
    <t>Izvještaj poslan 20.4.2023.</t>
  </si>
  <si>
    <t>Izrada projektne dokumentacije cjelovite obnove zgrade Muzeja Ivanić-Grada</t>
  </si>
  <si>
    <t>Ministarstvo kulture i medija</t>
  </si>
  <si>
    <t>Objekt Stare škole u Ivanić-Gradu, kojeg koriste Muzej Ivanić-Grada i Obiteljski radio Ivanić, djelovanjem potresa 22.3. te 28 i 29.12.2020. značajno je konstrukcijski oštećen te mu je potrebna sanacija i obnova. Zbog velikog obuhvata cjelovite sanacije i obnove objekta preduvjet za provedbu radova je izrada projektne dokumentacije što je predmet ove prijave.</t>
  </si>
  <si>
    <t>Provođenje edukacijsko-informativnih aktivnosti o gospodarenju otpadom na području Grada Ivanić-Grada za 2023. godinu</t>
  </si>
  <si>
    <t>28.4.2023.</t>
  </si>
  <si>
    <t>Javni poziv za sufinanciranje provođenja izo-info aktivnosti o gospodarenju otpadom</t>
  </si>
  <si>
    <t xml:space="preserve">Provedba edukacijsko-informativnih aktivnosti o gospodarenju otpadom na području Grada Ivanić-Grada sastoji se od tri dijela:
1. Edukacija djece četvrtih, šestih i osmih razreda u četiri osnovne škole na području Grada Ivanić-Grada.
2. Kamapnja o odvojenom prikpuljanju (bio)otpada putem društvenih mreža s ciljem podizanja svijesti. Kampanja bi se provodila kao statičan oglas (fotografija s opisom) te kao kratki video o biootpadu na Facebook-u i Instagram-u.
3. Održavanje javne tribine o gopodarenju otpadom u Ivanić-Gradu sukladno zakonskoj regulativi. </t>
  </si>
  <si>
    <t>Izrada projektne dokumentacije - Zemlja crnog zlata</t>
  </si>
  <si>
    <t>2.5.2023.</t>
  </si>
  <si>
    <t>Javni poziv za sufinanciranje izrade projektne dokumentacije u 2023. godini za projekte koji će se financirati iz ESI fondova, programa EU i ostalih izvora</t>
  </si>
  <si>
    <t>Izrada izmjene i dopune glavnog projekta za multifunkcionalni paviljon - centar za posjetitelje, Studija izvedivosti s CBA analizom te Idejno rješenje i Glavni projekt s troškovnikom za izgradnju poučne staze i uređenja ribnjaka Bajeri.</t>
  </si>
  <si>
    <t>Obnova krovišta i uređenje tavanskog prostora na vatrogasnoj garaži DVD-a
Deanovec</t>
  </si>
  <si>
    <t>8.5.2023.</t>
  </si>
  <si>
    <t>Javni poziv za dodjelu sredstava programima/projektima za izgradnju i uređenje infrastrukture na ruralnom prostoru</t>
  </si>
  <si>
    <t>Projektom je predviđena kompletna obnova krovišta što uključuje: demontaža postojećeg pokrova od salonit ploča, čišćenje tavana od šute i otpada, postavljanje novog krovišta od lima, dozidavanje pregradnog zida, izvedba fasade i postavljanje novog stubišta.</t>
  </si>
  <si>
    <t xml:space="preserve">Izvještaj poslan mailom 23.2.23. Odobrenje stiglo 4.5.23. </t>
  </si>
  <si>
    <t>Organizacija znanstveno-stručnog skupa "Izazovi u proizvodnji buča i bučinog ulja u kontekstu klimatskih promjena"</t>
  </si>
  <si>
    <t>12.5.2023.</t>
  </si>
  <si>
    <t>Javni natječaj za dodjelu potpora za redovno poslovanje i gospodarske manifestacije iz područja poljoprivrede, ruralnog razvitka i šumarstva</t>
  </si>
  <si>
    <t>Osvještavanje poljoprivrednika kroz znanstvena postignuća o
razvoju pojoprivredne proizvodnje buča u kontaktu klimatskih promjena, popularizacija znanosti i jačanje kompetencija poljoprivrednika i zainteresirane javnosti, poticanje proizvodnje kroz optimizaciju resursa i ograničenja koja donose klimatske promjene.</t>
  </si>
  <si>
    <t>Pilot projekt sufinanciranja troškova stanovanja mladim obiteljima i mladima</t>
  </si>
  <si>
    <t>19.5.2023.</t>
  </si>
  <si>
    <t>Pilot projekt Javni poziv jedinicama lokalne samouprave za financijsku potporu usmjerenu na sufinanciranje troškova stanovanja mladim obiteljima i mladima</t>
  </si>
  <si>
    <t>Sufinanciranje troškova stanovanja mladih obitelji i mladih s prebivalištem na području Ivanić-Grada.</t>
  </si>
  <si>
    <t>Energetska obnova Sportske dvorane Žeravinec</t>
  </si>
  <si>
    <t>23.5.2023.</t>
  </si>
  <si>
    <t>Energetska obnova zgrada javnog sektora</t>
  </si>
  <si>
    <t>Ministarstvo prostornoga uređenja, graditeljstva i državne imovine (NPOO)</t>
  </si>
  <si>
    <t>26. ispod crte, 60/181 odobreno</t>
  </si>
  <si>
    <t>Završni ZNS poslan mailom 23.3.</t>
  </si>
  <si>
    <t>Izvještaj poslan mailom 29.6.23. i originali poštom</t>
  </si>
  <si>
    <t xml:space="preserve"> </t>
  </si>
  <si>
    <t>4.7.23. zaprimljeno odobrenje završnog izvještaja</t>
  </si>
  <si>
    <t>Zaželi jednakost za sve</t>
  </si>
  <si>
    <t>20.9.2023.</t>
  </si>
  <si>
    <t>„Zaželi – prevencija institucionalizacije“</t>
  </si>
  <si>
    <t>Ministarstvo rada, mirovinskoga sustava, obitelji i socijalne politike (ESF+)</t>
  </si>
  <si>
    <t>Cilj Projekta je pružanje usluge potpore i podrške u svakodnevnom životu za 96 starijih osoba od 65 godina i odraslih osobama s invaliditetom što će pridonijeti njihovoj većoj socijalnoj uključenosti, prevenciji institucionalizacije, ostanku u vlastitom domu te osiguravanju prava na život u zajednici. Glavna projektna aktivnost pružanje usluge potpore i podrške uz nabavu i podjelu paketa potrepština uključuje zapošljavanje najmanje jednog pružatelja usluga za 6 pripadnika ciljne skupine, praćenje i kontrola izvršenih usluga, nabava i podjela paketa kućanskih i osnovnih higijenskih potrepština, komunikacija i vidljivost, upravljanje projektom i administracija i provedba radionica na temu podizanja svijesti za suzbijanje svih oblika diskriminacije.</t>
  </si>
  <si>
    <t>Nabava opreme za potrebe Modularnog drvno-tehnološkog poduzetničkog inkubatora</t>
  </si>
  <si>
    <t>3.8.2023.</t>
  </si>
  <si>
    <t>Javni poziv za prijavu programa/projekata za sufinanciranje poticanja razvoja poduzetničkih zona i poduzetničkih inkubatora u Zagrebačkoj županiji</t>
  </si>
  <si>
    <t>Nabava dizalice topline, postavljanje punionice za električna vozila, odvajanje brojila za električnu energiju po poslovnim jedinicama i natkrivanje kontejnera za CNC stroj.</t>
  </si>
  <si>
    <t>Nabava MOLOK-a i kanti za odvojeno prikupljanje otpada</t>
  </si>
  <si>
    <t>29.9.2023.</t>
  </si>
  <si>
    <t xml:space="preserve">Javni poziv za neposredno sufinanciranje poticanja mjera odvojenog sakupljanja komunalnog otpada </t>
  </si>
  <si>
    <t>Nabava 1 MOLOK kontejnera za papir, 3 za PET/MET, 2 za staklo, 50 plavih kanti i 60  žutih kanti.</t>
  </si>
  <si>
    <t>Nismo dostavili dopunu - formalni dokument kojim se dokazuje da je u Kundekovoj bio muzej u trenutku potresa, imam u predmetu dopis dopune.</t>
  </si>
  <si>
    <t>Izvještaj poslan 5.10.2023.</t>
  </si>
  <si>
    <t>Izvještaj poslan.</t>
  </si>
  <si>
    <t>Punionica za električna vozila - Poduzetnički inkubator</t>
  </si>
  <si>
    <t>Javni poziv za uspostavu infrastrukture za punjenje cestovnih vozila s pogonom na električnu energiju (punionice) na parkiralištima zgrada javnog sektora</t>
  </si>
  <si>
    <t>Predviđa se ugradnja punionice jačine 44kW. Odabrana je punionica sa mogućnosti plaćanja RFID/QR/bankovnom karticom. Punionica posjeduje svoju aplikaciju gdje je moguće vršiti evidenciju o potrošnji, izvještavanje i analitiku same punionice i mogućnost punjenja dva vozila istovremeno.</t>
  </si>
  <si>
    <t>Izrada projektne dokumentacije za cjelovitu obnovu i uređenje Kuće Kundek u Ivanić-Gradu - idejni, glavni i izvedbeni projekt</t>
  </si>
  <si>
    <r>
      <rPr>
        <sz val="12"/>
        <color rgb="FF000000"/>
        <rFont val="Calibri"/>
        <family val="2"/>
        <charset val="238"/>
      </rPr>
      <t xml:space="preserve">Javni poziv za predlaganje javnih potreba u kulturi Republike Hrvatske za 2024. godinu - </t>
    </r>
    <r>
      <rPr>
        <sz val="12"/>
        <color rgb="FF000000"/>
        <rFont val="Calibri"/>
        <family val="2"/>
      </rPr>
      <t>Programi zaštite i očuvanja nepokretnih kulturnih dobara u 2024. godini</t>
    </r>
  </si>
  <si>
    <t>Na temelju postojećeg stanja konstrukcije i na temelju hitnih mjera sanacije izrađen je projektni zadatak za izradu dokumentacije za cjelovitu obnovu, uređenje i opremanje prostora Kuće Kundek. Predviđena je izrada sljedećih dokumenata: 1. Idejni projekt, 2. Glavni projekt (arhitektonski projekt, projekt konstrukcije, projekt elektroinstalacija, projekt vodovoda i odvodnje, projekt strojarskih instalacija, projekt protupožarne zaštite i konzervatorski elaborat) i 3. Izvedbeni projekt</t>
  </si>
  <si>
    <t>2.11.2023.</t>
  </si>
  <si>
    <t>Izvještaj poslan putem e-pisarnice 7.11.2023.</t>
  </si>
  <si>
    <t>Izvještaj poslan poštom i putem eprijavnice 13.11.2023.</t>
  </si>
  <si>
    <t>Izvještaj poslan 25.10.2023.</t>
  </si>
  <si>
    <t>Izvještaj poslan mailom 14.11.2023.</t>
  </si>
  <si>
    <t>Izvještaj poslan putem e-pisarnice 17.11.2023.</t>
  </si>
  <si>
    <t>Obnova podloge na košarkaškom terenu u Donjoj Poljani</t>
  </si>
  <si>
    <t>20.11.2023.</t>
  </si>
  <si>
    <t>Natječaj za dodjelu sredstava jedinicama lokalne samouprave za opremanje streetball igrališta</t>
  </si>
  <si>
    <t>Grad Ivanić-Grad planira postaviti novu sportsku podlogu na postojećem igralištu dimenzija 15x15 metara na kojem je postavljen novi koš za igranje košarke. Trenutno je podloga od asfalta na koju bi se postavila sportska podloga za streetball izvođena špric sustavom. Ukupna površina Streetball igrališta je 225 m2.</t>
  </si>
  <si>
    <t>Sufinanciranje vlastitog udjela - Dobra energija</t>
  </si>
  <si>
    <t>Nismo izvučeni u ždrijebu.</t>
  </si>
  <si>
    <t>Izgradnja rukometnog igrališta u Posavskim Bregima</t>
  </si>
  <si>
    <t>7.12.2023.</t>
  </si>
  <si>
    <t>Javni poziv za iskaza interesa za sufinanciranje izgradnje, obnove, održavanja i opremanja i rekonstrukcije sportskih građevina u 2024. godini</t>
  </si>
  <si>
    <t>Izgradnja rukometnog igrališta iza vatrogasnog doma u Posavskim Bregima.</t>
  </si>
  <si>
    <t>Pilot projekt razvoja zelene infrastrukture i/ili kružnog gospodarenja prostorom i zgradama grada Ivanić-Grada</t>
  </si>
  <si>
    <t>27.12.2023.</t>
  </si>
  <si>
    <t>Cilj projekta ''Pilot projekt razvoja zelene infrastrukture i/ili kružnog gospodarenja prostorom i zgradama grada Ivanić-Grada'' je povezati urbanu točku i urbani koridor izgradnjom nogostupa s predviđenim ozelenjavanjem istoga sadnjom raznovrsnih zavičajnih stabala i grmova pogodnih za oprašivače. Projektom će biti obuhvaćena faza 1 i faza 4 koja uključuju izgradnju novog nogostupa sa zelenim pojasem kroz naselje Dubrovčak Lijevi i Topolje (0+000.00 do 1+247.59), te rekonstrukciju postojećeg nogostupa koja uključuje uvođenje zelenog pojasa između nogostupa i prometnice kroz naselje Posavski Bregi (3+000.00 do 5+316.66).</t>
  </si>
  <si>
    <t>18.10.2023.</t>
  </si>
  <si>
    <t>Zatražen povrat dopisom i mailom (10.1.24.) - OV-9270/2019 50.000,00 kn,
OV-3031/2019  100.000,00 kn,
 OV-3419/2019  100.000,00 kn,
 OV-3418/2019  100.000,00 kn</t>
  </si>
  <si>
    <t>Zatražen povrat putem eprijave i mailom (10.1.24.) OV-1309/2021, 500.000 kn</t>
  </si>
  <si>
    <t>VRAĆENO - OV-10012/2019  500.000,00 kn OV-10009/2019  100.000,00 kn
OV-2049/2020 100.000,00 kn
OV-2050/2020  50.000,00 kn</t>
  </si>
  <si>
    <t>VRAĆENO - OV-10011/2019  50.000,00 kn
OV-10010/2019  100.000,00 kn</t>
  </si>
  <si>
    <t>Izvještaj poslan 30.1.24.</t>
  </si>
  <si>
    <t>Rok provedbe: 7.2.2027.</t>
  </si>
  <si>
    <t>VRAĆENO: OV-3334/2023 - 20.000,00 €, OV-3335/2023 - 20.000,00 €,OV-3336/2023 - 10.000,00 €, OV-3337/2023 - 20.000,00 €, OV-3338/2023 - 20.000,00 €, OV-3339/2023 - 20.000,00 €</t>
  </si>
  <si>
    <t>VRAĆENO: OV-5250/2023 - 20.000,00 €</t>
  </si>
  <si>
    <t>Postavljanje višefunkcionalnog naprednog stajališta za autobuse</t>
  </si>
  <si>
    <t>16.2.2024.</t>
  </si>
  <si>
    <t>Provedbom projekta predviđena je ugradnja višefunkcionalnog naprednog stajališta za autobuse na odabranoj frekventnoj lokaciji u Ivanić-Gradu. Osim osnovne funkcionalnosti stajališta za autobuse (zaklon od vremenskih uvjeta, klupa, kanta za otpad), ovo stajalište ima dodatnu funkciju e-punionice za romobile i bicikle (iako je neprihvatljiv trošak na ovom pozivu, Grad Ivanić-Grad će ovu funkcionalnost financirati vlastitim sredstvima) zajedno s pripadajućim stalcima za osiguravanje. Također će na stajalištu biti ugrađen multifunkcionalni informativni ekran, te USB punjači za male elektroničke uređaje, a cijeli sustav se napaja iz fotonaponskih panela na krovu. Zeleni aspekt predmetnog stajališta očituje se u postavljanju zelenog krova.</t>
  </si>
  <si>
    <t>21.2.2024.</t>
  </si>
  <si>
    <t>Projekt ulaganja u objekt dječjeg vrtića Tratinčica, Posavski Bregi - dječje igralište</t>
  </si>
  <si>
    <t>Program podrške poboljšanju materijalnih uvjeta u dječjim vrtićima</t>
  </si>
  <si>
    <t>26.2.2024.</t>
  </si>
  <si>
    <t>Poziv za prijavu projekata iz područja sigurnosti cestovnog prometa na području Republike Hrvatske za 2024. godinu</t>
  </si>
  <si>
    <t>A Green Revolution Optimizing Quality and Unlocking Eco-Sustainable Transition - AGROQUEST</t>
  </si>
  <si>
    <t>11.3.2024.</t>
  </si>
  <si>
    <t>Call for European City Facility Beneficiaries</t>
  </si>
  <si>
    <t xml:space="preserve">European City Facility - LIFE Programme  </t>
  </si>
  <si>
    <r>
      <t>The community will upgrade its assets and create an example of collaborative spirit through an integrated ecosystem that combines entrepreneurship in agriculture with sustainable rural tourism. A service-based paradigm will make</t>
    </r>
    <r>
      <rPr>
        <b/>
        <sz val="12"/>
        <color rgb="FF000000"/>
        <rFont val="Calibri"/>
        <family val="2"/>
        <charset val="238"/>
      </rPr>
      <t xml:space="preserve"> e-vehicles and equipment accessible for both commercial and agricultural use</t>
    </r>
    <r>
      <rPr>
        <sz val="12"/>
        <color rgb="FF000000"/>
        <rFont val="Calibri"/>
        <family val="2"/>
      </rPr>
      <t xml:space="preserve">, with the goal of maximizing resource usage and promoting community cohesiveness. 
Apart from the technological aspect of the energy transition, it is crucial to strengthen internal resources and engage locals to participate in the process. Therefore, a </t>
    </r>
    <r>
      <rPr>
        <b/>
        <sz val="12"/>
        <color rgb="FF000000"/>
        <rFont val="Calibri"/>
        <family val="2"/>
        <charset val="238"/>
      </rPr>
      <t>green ideas incubator</t>
    </r>
    <r>
      <rPr>
        <sz val="12"/>
        <color rgb="FF000000"/>
        <rFont val="Calibri"/>
        <family val="2"/>
      </rPr>
      <t xml:space="preserve"> will serve as a focal point for expanding knowledge and testing innovative concepts, empowering residents to actively participate in the area's energy transition and enhance their quality of life.</t>
    </r>
  </si>
  <si>
    <t>Advent u Ivaniću</t>
  </si>
  <si>
    <t>22.3.2024.</t>
  </si>
  <si>
    <t>Javni natječaj za dodjelu potpora manifestacijama značajnim za turističku ponudu Zagrebačke županije</t>
  </si>
  <si>
    <r>
      <t xml:space="preserve">Prijavu izradio: </t>
    </r>
    <r>
      <rPr>
        <b/>
        <sz val="12"/>
        <color rgb="FF0070C0"/>
        <rFont val="Calibri"/>
        <family val="2"/>
      </rPr>
      <t>Grad Ivanić-Grad</t>
    </r>
    <r>
      <rPr>
        <sz val="12"/>
        <color rgb="FF000000"/>
        <rFont val="Calibri"/>
        <family val="2"/>
      </rPr>
      <t xml:space="preserve"> i </t>
    </r>
    <r>
      <rPr>
        <b/>
        <sz val="12"/>
        <color theme="9" tint="-0.249977111117893"/>
        <rFont val="Calibri"/>
        <family val="2"/>
        <charset val="238"/>
      </rPr>
      <t>TZIG</t>
    </r>
  </si>
  <si>
    <t>Tijekom prosinca i početkom siječnja u Ivanić-Gradu se održavaju brojni kulturno zabavni sadržaji za sve generacije u sklopu manifestacije Advent u Ivaniću. Među njima se može naći zajedničko kićenje bora, paljenje adventskih svijeća ispred crkve Sv. Petra, Božićni sajam, kućica Bake i Djeda Mraza, koncerti, nastupi KUD-ova, udruga i društava, škola i vrtića te otvoreni doček Nove godine za djecu i odrasle. Božićni sajam dostupan je tri subote, a na njemu 15-ak lokalnih izlagača nudi božićne ukrase, domaće proizvode, nakit, slastice i sl. Okrijepa se nudi na ugostiteljskim adventskim kućicama, dok se na Trgu vikendom održavaju glazbeno-zabavni sadržaji.</t>
  </si>
  <si>
    <t>Odbijen prigovor na postupak bodovanja.</t>
  </si>
  <si>
    <t>Projekt uređenja i opremanja dječjeg igrališta Žeravinec</t>
  </si>
  <si>
    <t>11.4.2024.</t>
  </si>
  <si>
    <t>Poziv jedinicama lokalne samouprave za prijavu projekata usmjerenih uređenju i opremanju dječjih igrališta na javnim površinama</t>
  </si>
  <si>
    <t>Projektom se planira opremiti dječje igralište Žeravinec kupnjom i postavljanjem fiksne opreme: ljuljačka s košarom, penjalica - planinar, šesterokutna penjalica, kombinirana penjalica, klackalica za dvoje djece i klackalica za četvero djece.</t>
  </si>
  <si>
    <t>Izvještaj poslan 18.3.2024. Sredstva isplaćena u nešto manjem iznosu od odobrenog, ne znam zašto.</t>
  </si>
  <si>
    <t>Izvještaj poslan (dvije dopune išle).</t>
  </si>
  <si>
    <t>Provedba edukativnih, kulturnih i sportskih aktivnosti djece predškolske dobi i djece od I. do IV. razreda osnovne škole</t>
  </si>
  <si>
    <t>25.4.2024.</t>
  </si>
  <si>
    <t>Pilot projekt javni poziv jedinicama lokalne samouprave za sufinanciranje provedbe edukativnih, kulturnih i sportskih aktivnosti djece predškolske dobi i djece od I. do IV. razreda osnovne škole</t>
  </si>
  <si>
    <t xml:space="preserve">Projektom su predviđene aktivnosti za predškolsku dob „STEM radionice“ i za školsku dob I. do IV. razred osnovne škole – Dramski i scenski izričaj (dramske i cirkuske radionice), Umjetnost kroz digitalni izričaj (upoznavanje s digitalnim tehnikama ilustriranja, izrade stop animacije, video produkcije) i Umjetnost u rukama (izrada land arta, rad s glinom i izrada nakita). </t>
  </si>
  <si>
    <t>Posavski dani 2024.</t>
  </si>
  <si>
    <t>3.5.2024.</t>
  </si>
  <si>
    <t>Javni natječaj za dodjelu potpora za gospodarske manifestacije iz područja poljoprivrede, ruralnog razvitka i šumarstva u Zagrebačkoj županiji u 2024. godini</t>
  </si>
  <si>
    <t>Manifestacija Posavski dani održavat će se tijekom dvije nedjelje u kolovozu, 18. i 25. kolovoza. Središnje mjesto zauzimat će štandovi na kojima će lokalni proizvođači, vlasnici OPG-ova prodavati vlastite proizvode. Uz sam prodajni sajam organizirat će se drugi kulturno-zabavni sadržaji s ciljem promocije lokalne kulturne baštine. Dio zabavnog sadržaja biti će i natjecanje u jedenju ljutih papričica u partnerstvu s OPG Samo ljuto te „challenge“ u izradi putra na domaćem stepu. Uz to, nastojat će se promovirati i lokalne pasmine specifične za posavsko područje. Posjetitelji će moći uživati u vožnji kočijom koju će vuči posavski konji te će im biti podijeljene edukativne i interaktivne knjižice o lokalnim pasminama životinja (pas, kokoš, konj, guska). Uz to bit će upućeni i na druge atrakcije u naselju.</t>
  </si>
  <si>
    <t>Dobra energija - SEET - sufinanciranje vlastitog udjela</t>
  </si>
  <si>
    <t>6.5.2024.</t>
  </si>
  <si>
    <t>Javni poziv za sufinanciranje provedbe projekata financiranih iz fondova i programa Europske unije u 2024. godini</t>
  </si>
  <si>
    <t>Sufinanciranje vlastitog udjela na projektu koji se inicijalno financira iz financijskog mehanizma EGP.</t>
  </si>
  <si>
    <t>Nismo na popisu odabranih, nema obrazloženja.</t>
  </si>
  <si>
    <t>Rekonstrukcija prometne infrastrukture u Ulici Stjepana Gregorka u Ivanić-Gradu</t>
  </si>
  <si>
    <t>22.5.2024.</t>
  </si>
  <si>
    <t>Javi poziv za financiranje/sufinanciranje izgradnje i održavanja objekata i uređaja komunalne infrastrukture</t>
  </si>
  <si>
    <t>Svrha ovog projekta je rekonstrukcija postojeće prometne infrastrukture – nerazvrstane ceste (kolnika, pješačke staze, oborinske odvodnje i kolnih ulaza) u Ulici Stjepana Gregorka (1. uporabna cjelina). Provedbom projekta "Razvoj vodnokomunalne infrastrukture aglomeracije Ivanić-Grad" koji je u nadležnosti Vodoopskrbe i odvodnje Zagrebačke županije bilo je nužno u potpunosti ukloniti postojeću prometnicu. Grad Ivanić-Grad je tu situaciju prepoznao kao priliku da podigne razinu komunalnog standarda.</t>
  </si>
  <si>
    <t>Izrada projektne dokumentacije - Izgradnja novog groblja u Ivaniću</t>
  </si>
  <si>
    <t>24.5.2024.</t>
  </si>
  <si>
    <t>Javni poziv za sufinanciranje izrade projektne dokumentacije za projekte koji će se financirati iz fondova i programa europske unije</t>
  </si>
  <si>
    <t>Glavni projekti i troškovnici za ishođenje građevinske dozvole za izgradnju odvodnog kolektora, crpne stanice i glavnih kanala odvodnje te parkirališta</t>
  </si>
  <si>
    <t>Izrada projektne dokumentacije - Rekonstrukcija ceste te izgradnja nogostupa u Naftalanskoj ulici u Ivanić-Gradu</t>
  </si>
  <si>
    <t>27.5.2024.</t>
  </si>
  <si>
    <t>Idejno rješenje i glavni projekt za izgradnju nogostupa i rekonstrukciju ceste.</t>
  </si>
  <si>
    <t>Provedba edukacijsko-informativnih aktivnosti o gospodarenju otpadom na području Grada Ivanić-Grada</t>
  </si>
  <si>
    <t>13.6.2024.</t>
  </si>
  <si>
    <t>Javni poziv za neposredno sufinanciranje provođenja izobrazno-informativnih aktivnosti o gospodarenju otpadom u okviru kružnog gospodarstva</t>
  </si>
  <si>
    <t>Nabava Molok spremnika za odvojeno prikupljanje otpada</t>
  </si>
  <si>
    <t>19.6.2024.</t>
  </si>
  <si>
    <t>Javni poziv za neposredno sufinanciranje poticanja mjera odvojenog sakupljanja komunalnog otpada</t>
  </si>
  <si>
    <t>U svrhu proširenja dostupnosti usluge odvojenog sakupljanja otpada u Gradu Ivanić-Gradu, ovim projektom predviđa se postavljanje 8 polupodzemnih spremnika, po dva za papir, PET/MET, tekstil i staklo na frekventnim lokacijama na području Grada.</t>
  </si>
  <si>
    <t>Izgradnja ceste u Poduzetničkoj zoni Sjever - Zona 6</t>
  </si>
  <si>
    <t>26.6.2024.</t>
  </si>
  <si>
    <t>Javni poziv za prijavu programa/projekata za sufinanciranje poticanja razvoja poduzetničkih zona i poduzetničkih inkubatora u Zagrebačkoj županiji za 2024. godinu</t>
  </si>
  <si>
    <t>Projektom se predviđa izgradnja dijela ceste u Poduzetničkoj zoni Sjever - Zona 6 u Ivanić-Gradu. Ista se gradi kao produžetak izgrađene prometnice poduzetničke zone i njome će se osigurati prilaz dosad nedostupnim parcelama koje su predviđene za izgradnju novih objekata. Osim ceste predviđena je i izgradnja nogostupa i biciklističke staze, odijeljene zelenim pojasom. Duljina planirane izgradnje nerazvrstane ceste je 114 metara.</t>
  </si>
  <si>
    <t>Javni poziv za iskaz interesa za sufinanciranje izgradnje, obnove, održavanja, opremanja i rekonstrukcije sportskih građevina</t>
  </si>
  <si>
    <t>Rekonstrukcija sportskog igrališta - atletske staze</t>
  </si>
  <si>
    <r>
      <t xml:space="preserve">Prijavu izradio: </t>
    </r>
    <r>
      <rPr>
        <b/>
        <sz val="12"/>
        <color rgb="FF0070C0"/>
        <rFont val="Calibri"/>
        <family val="2"/>
      </rPr>
      <t>Grad Ivanić-Grad</t>
    </r>
    <r>
      <rPr>
        <b/>
        <sz val="12"/>
        <rFont val="Calibri"/>
        <family val="2"/>
        <charset val="238"/>
      </rPr>
      <t xml:space="preserve"> i</t>
    </r>
    <r>
      <rPr>
        <b/>
        <sz val="12"/>
        <color rgb="FF0070C0"/>
        <rFont val="Calibri"/>
        <family val="2"/>
      </rPr>
      <t xml:space="preserve"> </t>
    </r>
    <r>
      <rPr>
        <b/>
        <sz val="12"/>
        <color rgb="FF7030A0"/>
        <rFont val="Calibri"/>
        <family val="2"/>
        <charset val="238"/>
      </rPr>
      <t>RA IGRA</t>
    </r>
  </si>
  <si>
    <t>Predmet projekta je rekonstrukcija građevine javne namjene – Sportsko igralište – atletska staza. Tlocrtna površina predviđene atletske staze iznosi 2.285 m2, a izvest će se kao standardno trkalište na otvorenom sa 4 staze, ovalnog oblika s dva polukruga i dva ravna dijela. Trkalište ima produljenje na ravnom dijelu gdje se postavlja ciljna ravnina za trčanje discipline 100m u pravcu.</t>
  </si>
  <si>
    <t>Izgradnja nogostupa Ivanić-Grad - Opatinec</t>
  </si>
  <si>
    <t>27.6.2024.</t>
  </si>
  <si>
    <t>Javni poziv za prijavu Programa/Projekata za financiranje/sufinanciranje izgradnje i održavanja objekata i uređaja komunalne infrastrukture u jedinicama lokalne samouprave</t>
  </si>
  <si>
    <t>Predmet ovog glavnog projekta je izgradnja nogostupa uz lokalnu cestu LC 31172 od grada Ivanić-Grad do naselja Opatinec. Duž cijelog obuhvata predmetne dionice lokalne ceste stanje pješačkog prometa je nezadovoljavajuće. Ni na jednom dijelu spomenute dionice pješački promet nije osiguran, odnosno ne postoji izgrađen nogostup pa se pješački promet odvija samim kolnikom ili tek neposredno uz njega.</t>
  </si>
  <si>
    <t xml:space="preserve">Tri segmenta:
1. Edukacija djece četvrtih, šestih i osmih razreda u četiri osnovne škole na području Grada Ivanić-Grada.
2. Poticanje svijesti o odvojenom prikupljanju otpada informiranjem javnosti o načinima gospodarenja otpadom u dječjim vrtićima na području Grada Ivanić-Grada kroz realizaciju kratkih video reportaža.
3. Održavanje javne tribine o gospodarenju otpadom u Ivanić Gradu sukladno zakonskoj regulativi. </t>
  </si>
  <si>
    <t>Izmjene i dopune Prostornog plana uređenja Grada Ivanić-Grada</t>
  </si>
  <si>
    <t>5.7.2024.</t>
  </si>
  <si>
    <t>Izrada prostornih planova nove generacije putem elektroničkog sustava "ePlanovi"</t>
  </si>
  <si>
    <t>Svrha ovog projekta je donošenje izmjene i dopune Prostornog plana uređenja Grada Ivanić-Grada. Programsko polazište za izradu izmjene i dopune Plana je usklađivanje s Pravilnikom koji je stupio na snagu 01. siječnja 2024. godine i Zakonom, kojim je propisana obveza vođenja svih izmjena i dopuna prostornih planova, kao i donošenje novih, u svim fazama izrade, kroz elektronički sustav „ePlanovi“ čime se stvaraju prostorni planovi „nove generacije“. Osnovni cilj izrade izmjene i dopune Plana je osiguranje kvalitetnijeg i održivog prostornog i gospodarskog razvoja područja Grada Ivanić-Grada.</t>
  </si>
  <si>
    <t>OV-6699/2024 - 20.000,00 €, OV-6698/2024 - 20.000,00 €, OV-6696/2024 - 75.000,00 €</t>
  </si>
  <si>
    <t>OV-3337/2023 - 20.000,00 €, OV-3338/2023 - 20.000,00 €,  OV-3339/2023 - 20.000,00 €, OV-5250/2023 - 20.000,00 €</t>
  </si>
  <si>
    <t>Odbijeno jer je datum na ponudi koju smo poslali stariji od 30 dana od datuma prijave (to je uvjet u pozivu). Zapravo im je gužva i nekog su nekak morali odbit inače to ne bi bio toliki problem.</t>
  </si>
  <si>
    <t>Izvještaj poslan: 31.5.2024.</t>
  </si>
  <si>
    <t>Ukupna bespovratna sredstva s primijenjenom korekcijom: 153.591,96 €</t>
  </si>
  <si>
    <t>Sredstva Grada:</t>
  </si>
  <si>
    <t>VRAĆENO: 
OV-5928/2023 10.000 €
OV-5929/2023 20.000 €</t>
  </si>
  <si>
    <t>Izvještaj poslan 15.12.2023. Zatražen povrat zadužnica, ali on neće vjerojatno biti realiziran dok god ne izađu na teren. Vidi mail 15.12.2023. i 1.3.2024.
Vratili zadužnice tak da je to valjda gotovo.</t>
  </si>
  <si>
    <t>Glazbene večeri u Ivanić-Gradu 2025.</t>
  </si>
  <si>
    <t>24.10.2024.</t>
  </si>
  <si>
    <t>Javni poziv za predlaganje programa javnih potreba u kulturi Zagrebačke županije za 2025. godinu</t>
  </si>
  <si>
    <t>Glazbene večeri u Ivanić-Gradu imaju za cilj proširiti kulturnu ponudu Grada nakon Bučijade čime bi se u listopadu ponudila kvalitetna glazbena platforma klasične glazbe. Projektom se planiraju tri koncerta tijekom listopada, 1 x koncert tjedno (10.10. - 31.10) koji bi se putem društvenih mreža i tiskanih medija popularizirao među lokalnom i regionalnom publikom. Koncerti bi se izvodili u prostoru POU Ivanić-Grad.</t>
  </si>
  <si>
    <t>Izrada projektne dokumentacije za cjelovitu obnovu Kuće Kundek u Ivanić-Gradu</t>
  </si>
  <si>
    <t>29.10.2024.</t>
  </si>
  <si>
    <t>Programi zaštite i očuvanja nepokretnih kulturnih dobara za 2025. godinu</t>
  </si>
  <si>
    <r>
      <t xml:space="preserve">Prijavu izradio: </t>
    </r>
    <r>
      <rPr>
        <b/>
        <sz val="12"/>
        <color rgb="FF0070C0"/>
        <rFont val="Calibri"/>
        <family val="2"/>
      </rPr>
      <t>Grad Ivanić-Grad</t>
    </r>
    <r>
      <rPr>
        <sz val="12"/>
        <color rgb="FF000000"/>
        <rFont val="Calibri"/>
        <family val="2"/>
      </rPr>
      <t xml:space="preserve"> i </t>
    </r>
    <r>
      <rPr>
        <b/>
        <sz val="12"/>
        <color theme="6" tint="-0.249977111117893"/>
        <rFont val="Calibri"/>
        <family val="2"/>
        <charset val="238"/>
      </rPr>
      <t>MIG</t>
    </r>
  </si>
  <si>
    <t>Na temelju postojećeg stanja konstrukcije i na temelju hitnih mjera sanacije izrađen je projektni zadatak za izradu dokumentacije za cjelovitu obnovu Kuće Kundek. Predviđena je izrada sljedećih dokumenata: 1. Glavni projekt (arhitektonski projekt, građevinski projekt, projekti, projekt elektroinstalacija, projekt vodovoda i odvodnje, projekt strojarskih instalacija, projekt protupožarne zaštite te ostali neophodni elaborati, izvješća i planovi). 2. Izvedbeni projekt.</t>
  </si>
  <si>
    <t>Izrada projektne dokumentacije za cjelovitu obnovu tradicijske kuće u Deželićevoj ulici 12</t>
  </si>
  <si>
    <t xml:space="preserve">Projektom se predviđa izrada projektne dokumentacije za cjelovitu obnovu tradicijske kuće u Deželićevoj ulici 12 u Ivanić-Gradu. Dokumentacija uključuje istražne elaborate i idejni projekt, glavni projekt, izvedbeni projekt te troškovnike. </t>
  </si>
  <si>
    <r>
      <t xml:space="preserve">Nogostup nije zelena infrastruktura i time nije prihvatljiv trošak. Proširuje se koridor </t>
    </r>
    <r>
      <rPr>
        <b/>
        <sz val="12"/>
        <color rgb="FF000000"/>
        <rFont val="Calibri"/>
        <family val="2"/>
        <charset val="238"/>
      </rPr>
      <t>županijske ceste</t>
    </r>
    <r>
      <rPr>
        <sz val="12"/>
        <color rgb="FF000000"/>
        <rFont val="Calibri"/>
        <family val="2"/>
        <charset val="238"/>
      </rPr>
      <t xml:space="preserve"> što nije prihvatljivo.</t>
    </r>
  </si>
  <si>
    <t>Izvještaj poslan mailom na fond@mrrfeu.hr 19.11.2024.</t>
  </si>
  <si>
    <t>Izvještaj poslan 9.12.2024. poštom i eprijavnice</t>
  </si>
  <si>
    <t>PUMPKIN – Promoting Upgraded Machinery and Power through Knowledge in Innovation and Networking</t>
  </si>
  <si>
    <t>10.12.2024.</t>
  </si>
  <si>
    <t>European City Facility</t>
  </si>
  <si>
    <t>The sixth call of the European City Facility </t>
  </si>
  <si>
    <t>This IC aims to revitalize essential agricultural infrastructure by holistically incorporating green energy concepts, such as energy-efficient vehicles and renewables. Through a service-oriented approach, assets will be made available for both agricultural and commercial purposes, strengthening community bonds. The recently established Energy Community will engage farmers, businesses, and residents, to promote the adoption of sustainable practices, ensuring community-wide participation in the energy transition. A smart agricultural training hub, through collaborations with local Polytechnics, will prepare the next generation of entrepreneurs with green energy and sustainable agriculture skills. This</t>
  </si>
  <si>
    <t>Izvještaj poslan 11.12.2024. poštom i eprijavnice</t>
  </si>
  <si>
    <t xml:space="preserve">Sufinanciranje vlastitog udjela na projektu Dobra energija - solarne elektrane na javnim objektima. </t>
  </si>
  <si>
    <t>Pilot projekt razvoja zelene infrastrukture i/ili kružnog gospodarenja prostorom i zgradama grada Ivanić-Grada - en. Obnova SD Žeravinec</t>
  </si>
  <si>
    <t>30.12.2024.</t>
  </si>
  <si>
    <t>Pilot projekt razvoja zelene infrastrukture i/ili kružnog gospodarenja prostorom i zgradama</t>
  </si>
  <si>
    <t>Cilj projekta je Energetska obnova školsko športske dvorane Žeravinec sa dodatnim ozelenjivanjem zelenih površina uz Osnovnu školu Stjepana Basarićeka i školsko-športsku dvoranu Žeravinec, te implementaciju urbanog koridora u Sajmišnoj ulici u duljini od 140 metara.</t>
  </si>
  <si>
    <t>Izvještaj poslan 3.1.2025.</t>
  </si>
  <si>
    <t>VRAĆENO:
OV-7163/2024 2.000€</t>
  </si>
  <si>
    <t>Izvještaj poslan 27.12.2024. poštom i eprijavnice</t>
  </si>
  <si>
    <t>Rok za provedbu: 30.6.2026.</t>
  </si>
  <si>
    <t>Nakon korekcije iznos potpore: 74.024,99 €</t>
  </si>
  <si>
    <t>Rekonstrukcija u svrhu energetske obnove dječjeg vrtića Ivanić-Grad Centar</t>
  </si>
  <si>
    <t>OV-1148/2025 -  150.000,00 €, OV-1149/2025 - 150.000,00 €</t>
  </si>
  <si>
    <t>Izvještaj poslan putem e-pisarnice 17.12.</t>
  </si>
  <si>
    <t>SIHR EKO-SLOW</t>
  </si>
  <si>
    <t>19.2.2025.</t>
  </si>
  <si>
    <t>Interreg Program Slovenija-Hrvatska</t>
  </si>
  <si>
    <t>Ministarstvo regionalnoga razvoja i fondova EU (INTERREG)</t>
  </si>
  <si>
    <t>Projekt se bavi ključnim izazovima prekograničnog turizma, uključujući nedostatak sveobuhvatnog pristupa održivom turizmu, probleme s upravljanjem masovnog turizma i nedovoljnu uključenost lokalnih zajednica u oblikovanje turističkih proizvoda. Provođenjem analiza postojećeg stanja koje procjenjuju kvalitetu destinacija s aspekta održivosti, projekt će razviti smjernice za poboljšanje održivih praksi.</t>
  </si>
  <si>
    <t>Osiguranje pješačkog prijelaza u ulici Kralja Tomislava kod raskrižja s ulicom Moslavačka u Ivanić-Gradu</t>
  </si>
  <si>
    <t>28.2.2025.</t>
  </si>
  <si>
    <t>JAVNI NATJEČAJ ZA ZA POTICANJE RAZVOJA PAMETNIH I ODRŽIVIH RJEŠENJA I USLUGA (EnU-4/24)</t>
  </si>
  <si>
    <r>
      <t xml:space="preserve">Prijavu izradio: </t>
    </r>
    <r>
      <rPr>
        <b/>
        <sz val="12"/>
        <color rgb="FF0070C0"/>
        <rFont val="Calibri"/>
        <family val="2"/>
        <charset val="238"/>
      </rPr>
      <t>Grad Ivanić-Grad</t>
    </r>
    <r>
      <rPr>
        <sz val="12"/>
        <color rgb="FF000000"/>
        <rFont val="Calibri"/>
        <family val="2"/>
        <charset val="238"/>
      </rPr>
      <t xml:space="preserve">, </t>
    </r>
    <r>
      <rPr>
        <b/>
        <sz val="12"/>
        <color rgb="FF7030A0"/>
        <rFont val="Calibri"/>
        <family val="2"/>
        <charset val="238"/>
      </rPr>
      <t>RA IGRA</t>
    </r>
    <r>
      <rPr>
        <sz val="12"/>
        <color rgb="FF000000"/>
        <rFont val="Calibri"/>
        <family val="2"/>
        <charset val="238"/>
      </rPr>
      <t xml:space="preserve">  i </t>
    </r>
    <r>
      <rPr>
        <sz val="12"/>
        <color theme="9" tint="-0.249977111117893"/>
        <rFont val="Calibri"/>
        <family val="2"/>
        <charset val="238"/>
      </rPr>
      <t>TZIG</t>
    </r>
  </si>
  <si>
    <t>Ovim projektom Grad Ivanić-Grad će dopuniti prometnu signalizaciju i opremu na lokaciji u ulici Kralja Tomislava kod raskrižja s ulicom Moslavačka. Novo projektiranom prometnom opremom je dodatno naglašen postojeći pješački prijelaz, čime se značajno doprinijelo upozorenju vozačima na nailazak pješaka i znatno bolja vidljivost u noćnim uvjetima. Projektiran je osvjetljeni prometni znak C02 ''Pješački prijelaz'' koji sadržava treptajuću svjetlosnu signalizaciju na stupovima javne rasvjete u svrhu dodatnog naglašavanja vozačima postojanja pješačkog prijelaza, koja se aktivira radarskim detektorom. Rasvjetno tijelo na postojećem pješačkom prijelazu dodatnom glavnom svjetiljkom usmjerenog svjetlosnog toka s posebno razvijenom optikom ostvaruju veliki kontrast između osobe i okoliša.</t>
  </si>
  <si>
    <t>Unutarnje i vanjsko uređenje društvenog doma Posavski Bregi</t>
  </si>
  <si>
    <t>Javni natječaj za dodjelu sredstava programima/projektima za izgradnju i uređenje infrastrukture na ruralnom prostoru</t>
  </si>
  <si>
    <t>Projekt obuhvaća unutarnje uređenje i izvedbu demit fasade Društvenog doma Posavski Bregi, s ciljem poboljšanja funkcionalnosti i estetike objekta. Ovim radovima Društveni dom Posavski Bregi postaje moderniji, sigurniji i energetski učinkovitiji prostor, prilagođen potrebama zajednice.</t>
  </si>
  <si>
    <t>12.3.2025.</t>
  </si>
  <si>
    <t>Javni natječaj za dodjelu potpora manifestacijama značajnim za turističku ponudu Zagrebačke županije za 2025. godinu</t>
  </si>
  <si>
    <t>Ozvučenje za program Moj prvi Božić, nabava jaslica za adventski program, dekorativno uređenje grada, novogodišnji vatromet.</t>
  </si>
  <si>
    <t>Posavski dani 2025.</t>
  </si>
  <si>
    <t>Glazbeni izvođači, Radionice tradicijskih vještina - izrada putra na stepu, pletenje košara, rad na tkalačkom stanu, - procjena za potrebe izvođača radionica i potrebni materijal, Vožnja kočijom i posavskim konjima - ugovor o djelu, Predavanje i radionica o posavskim autohtonim pasminama (konj, guska, pas i kokoš) - usluge angažmana predavača s Veterinarskog fakulteta, Dizajn i izrada promotivnih plakata - procjena, Usluge digitalnog oglašavanja i promocije, Gostovanje 2 KUD-a s područja Zagrebačke županije, Najam pozornice i usluge ozvučenja.</t>
  </si>
  <si>
    <t>Javni natječaj za dodjelu potpora za gospodarske manifestacije iz područja poljoprivrede, ruralnog razvitka i šumarstva u Zagrebačkoj županiji u 2025. godini</t>
  </si>
  <si>
    <t>Nabava električnog gospodarskog vozila za potrebe gradske uprave Grada Ivanić-Grada</t>
  </si>
  <si>
    <t>14.3.2025.</t>
  </si>
  <si>
    <t>1. LAG Natječaj iz LRS LAG-a za INT 2.1. „Poboljšanje uvjeta u lokalnoj sredini“</t>
  </si>
  <si>
    <t>LAG Moslavina (APPRRR)</t>
  </si>
  <si>
    <r>
      <t xml:space="preserve">Prijavu izradio: </t>
    </r>
    <r>
      <rPr>
        <b/>
        <sz val="12"/>
        <color rgb="FF0070C0"/>
        <rFont val="Calibri"/>
        <family val="2"/>
        <charset val="238"/>
      </rPr>
      <t>Grad Ivanić-Grad</t>
    </r>
  </si>
  <si>
    <t>Projekt nabave električnog gospodarskog vozila za potrebe gradske uprave Grada Ivanić-Grada provodi se radi obnove zastarjelog i nedostatnog voznog parka, prvenstveno za potrebe komunalnog redarstva i gradske uprave. Novo vozilo omogućit će učinkovitiji rad službi i bolju mobilnost na terenu. Ujedno, projekt promiče zeleni transport i smanjenje emisije štetnih plinova. Time Grad Ivanić-Grad doprinosi održivom razvoju i unaprjeđenju kvalitete života građana.</t>
  </si>
  <si>
    <t>Projekt ulaganja u objekt DV Tratinčica Posavski Bregi - uređenje igrališta</t>
  </si>
  <si>
    <t>13.3.2025.</t>
  </si>
  <si>
    <t>Poziv za dodjelu bespovratnih sredstava "Dostupnost kvalitetne skrbi za djecu u lokalnim zajednicama kroz poboljšanje materijalnih uvjeta u dječjim vrtićima"</t>
  </si>
  <si>
    <t>Ministarstvo demografije i useljeništva</t>
  </si>
  <si>
    <t>Postavljanje ljuljačke s košarom, šesterokutne penjalice i klackalice za četvero djece.</t>
  </si>
  <si>
    <t>Izgradnja novog dječjeg igrališta u Zoni C u Ivanić-Gradu</t>
  </si>
  <si>
    <t>Poziv za dodjelu bespovratnih sredstava „Dostupnost kvalitetnih i priuštivih sadržaja za djecu u lokalnim zajednicama kroz opremanje i uređenje igrališta za djecu“</t>
  </si>
  <si>
    <t xml:space="preserve">Postaviti će se kombinirana igrališna sprava (penjalica, tobogan i 2 ljuljačke), klackalica, penjalica, klupe sa stolovima, koševi za otpad, držač za bicikle. Posaditi će se stabla i grmlja kako bi se osigurala prirodna hladovina i estetska vrijednost prostora. </t>
  </si>
  <si>
    <t>Jestivi šumski labirint</t>
  </si>
  <si>
    <t>{ZAJEDNO} za zelene ideje 2025.</t>
  </si>
  <si>
    <t>DM</t>
  </si>
  <si>
    <r>
      <t xml:space="preserve">Prijavu izradio: </t>
    </r>
    <r>
      <rPr>
        <sz val="12"/>
        <color theme="9" tint="-0.249977111117893"/>
        <rFont val="Calibri"/>
        <family val="2"/>
        <charset val="238"/>
      </rPr>
      <t>TZIG</t>
    </r>
  </si>
  <si>
    <t>Želimo obnoviti nekadašnje dječje igralište i pripadajuću zelenu površinu u najvećem gradskom kvartu Gornji Šarampov na površini od 4000 m2. U kvartu se nalazi vrtić i osnovna škola. Projektom želimo kreirati jestivi šumski labirint kao mjesto igre, istraživanja, dostupnosti bobičastog voća i drugog jestivog bilja te mjesta za odmor napravljenih od prirodnih materijala.</t>
  </si>
  <si>
    <t>Izvještaj poslan mailom: 28.3.2025.</t>
  </si>
  <si>
    <t>Rekonstrukcija Gregorkove ulice u Ivanić-Gradu (1. uporabna cjelina) - troškovi
nastali u 2025. godini</t>
  </si>
  <si>
    <t>31.3.2025.</t>
  </si>
  <si>
    <t>Javni poziv za prijavu programa/projekata za financiranje/sufinanciranje izgradnje i održavanja objekata i uređaja komunalne infrastrukture</t>
  </si>
  <si>
    <t xml:space="preserve">Cilj projekta je rekonstrukcija kolnika, izgradnja pješačke staze i sustava oborinske odvodnje ukupne dužine 1.278 m. Potražuju se troškovi nastali samo u 2025. godini. </t>
  </si>
  <si>
    <t>Proširenje mreže javne rasvjete u Poduzetničkoj zoni Ivanić-Grad Jug - Zona 3</t>
  </si>
  <si>
    <t>Cilj projekta je proširenje mreže javne rasvjete na dijelu sjeverne strane Vučakovečke ulice koja se nalazi na lokaciji k.č. 4068/1, 3629/4, 3642/2, 3643/2, 3641/2, k.o. Ivanić - Grad. Montirati će se osam metarski metalni stupovi sa LED lampama i on-off regulacijom.</t>
  </si>
  <si>
    <t>Izrada projektne dokumentacije - nova zgrada DV</t>
  </si>
  <si>
    <t>Izdrada projektne dokumentacije - Akcelerator za obnovljive izvore energije</t>
  </si>
  <si>
    <t>Sufinanciranje provedbe - Izgradnja nove zgrade Dječjeg vrtića Ivanić-Grad</t>
  </si>
  <si>
    <t>1.4.2025.</t>
  </si>
  <si>
    <t>Javni poziv za sufinanciranje izrade projektne dokumentacije za projekte koji će se financirati iz fondova i programa europske unije, te ostalih izvora</t>
  </si>
  <si>
    <t>Izgradnja kružnog raskrižja Ulica Slobode i Jalševečka ulica</t>
  </si>
  <si>
    <t>4.4.2025.</t>
  </si>
  <si>
    <t>Poziv za prijavu projekata iz područja sigurnosti cestovnog prometa na području Republike Hrvatske za 2025. godinu</t>
  </si>
  <si>
    <t>Javni poziv za sufinanciranje provedbe projekata financiranih iz fondova i programa Europske unije</t>
  </si>
  <si>
    <t>Predmet projekta energetske obnove je zgrada Sportske dvorane Žeravinec. Zadani cilj postići će se provedbom sljedećih mjera:
Obnova ovojnice odnosno povećanje toplinske zaštite ovojnice (zamjena stolarije). / Ugradnja fotonaponskog sustava za proizvodnju električne energije za vlastite potrebe. / Zamjena unutarnje rasvjete učinkovitijim rasvjetnim tijelima. / Ugradnja novih i poboljšanje postojećih sustava za grijanje, hlađenje, ventilaciju i klimatizaciju te korištenje OIE za grijanje i hlađenje/klimatizaciju (dizalica topline zrak-voda). / Uvođenje sustava OIE za pripremu PTV-a (solarni kolektori). / Izgradnja parkirališta za bicikle. / Postavljanje punionice za električna vozila. / Uvođenje sustava nadzora i upravljanja nad grijanjem, hlađenjem i ventilacijom kojim će se osigurati zdraviji unutarnji klimatski uvjeti u objektu.</t>
  </si>
  <si>
    <t xml:space="preserve">OV-3545/2025 - 150.000,00 </t>
  </si>
  <si>
    <t>OV-3617/2025 -75.000</t>
  </si>
  <si>
    <t>OV-3616/2025 -20.000</t>
  </si>
  <si>
    <t>Rok za provedbu: 30.7.2025.</t>
  </si>
  <si>
    <t>16.5.2025.</t>
  </si>
  <si>
    <t>Izrada projektne dokumentacije - Dnevni centar za starije osobe</t>
  </si>
  <si>
    <t xml:space="preserve">Javni poziv za sufinanciranje projektne dokumentacije jedinica lokalne samouprave s područja Zagrebačke županije za izgradnju objekata socijalne skrbi </t>
  </si>
  <si>
    <t>Po završetku radova i opremanja prostora, u objektu će se uspostaviti organizirani Dnevni centar – poludnevni boravak za starije osobe, koji će nuditi sljedeće socijalne usluge: 1.Poludnevni boravak za starije osobe, 2. Savjetovanje i psihosocijalna podrška i 3.Pomoć u kući. Planirana usluga poludnevnog boravka namijenjena je za 20–25 korisnika dnevno, dok bi uslugu pomoći u kući koristilo do 50 korisnika godišnje.</t>
  </si>
  <si>
    <t>Rok provedbe: 30.6.2026.</t>
  </si>
  <si>
    <t xml:space="preserve">Tražili su 7.4.2025. dostavu (e.racki) ug. o suf. (NPOO, poslano) i ug. o radovima (nisam imao tad pa nisam poslao). </t>
  </si>
  <si>
    <t>Stotinjak prijava odbijeno zbog nedostatnih sredstava. Mi imamo 53 boda, prijava s najviše bodova kaj je odbijena ima 76. Sredstva je dobilo 80 JLS-ova</t>
  </si>
  <si>
    <t>Održiva integracija i istraživanje neiskorištenog potencijala prekograničnog područja uz pomoć naprednih digitalnih tehnologija – ExplorAR</t>
  </si>
  <si>
    <t>Cilj projekta je osigurati trajnu suradnju organizacija nakon završetka projekta i stvoriti dugoročni model za razvoj održive, povezane i konkurentne prekogranične turističke regije. Uspostavljeni dugoročni razvojni model uključivat će pripremu strategija i akcijskih planova kako bi se osigurala prenosivost i ponovljivost razvijenih pristupa, metoda i rješenja u općinama prekograničnog područja.</t>
  </si>
  <si>
    <t>Izvještaj poslan poštom i eprijavnice 3.7.2025.</t>
  </si>
  <si>
    <t>Dostavio dokaz upisa namjene 3.7.2025. mailom. Mislim da je time ova priča završena, valjda sad ide isplata.</t>
  </si>
  <si>
    <t>Radovi na konstrukcijskoj obnovi kuće Kundek</t>
  </si>
  <si>
    <t>14.7.2025.</t>
  </si>
  <si>
    <t>Javni poziv za prijavu programa konstrukcijske obnove kulturnih dobara javne namjene oštećenih u potresu</t>
  </si>
  <si>
    <r>
      <t xml:space="preserve">Prijavu izradio: </t>
    </r>
    <r>
      <rPr>
        <b/>
        <sz val="12"/>
        <color rgb="FF0070C0"/>
        <rFont val="Calibri"/>
        <family val="2"/>
        <charset val="238"/>
      </rPr>
      <t xml:space="preserve">Grad Ivanić-Grad </t>
    </r>
    <r>
      <rPr>
        <sz val="12"/>
        <rFont val="Calibri"/>
        <family val="2"/>
        <charset val="238"/>
      </rPr>
      <t>i</t>
    </r>
    <r>
      <rPr>
        <b/>
        <sz val="12"/>
        <color rgb="FF0070C0"/>
        <rFont val="Calibri"/>
        <family val="2"/>
        <charset val="238"/>
      </rPr>
      <t xml:space="preserve"> </t>
    </r>
    <r>
      <rPr>
        <b/>
        <sz val="12"/>
        <color theme="6"/>
        <rFont val="Calibri"/>
        <family val="2"/>
        <charset val="238"/>
      </rPr>
      <t>MIG</t>
    </r>
  </si>
  <si>
    <t>Cilj projekta je obnova konstrukcije zgrade po modelu „reducirane“ faksimilske obnove, kao jedinog tehnički ispravnog rješenja. Model „reduciranog“ faksimila znači razgradnja odnosno uklanjanje postojeće deformirane zgrade, uz čuvanje izvorne opeke koja je u dobrom stanju, zadržavanje istočnog fasadnog zida u podrumu te pripadajućeg temelja te malog dijela okoitih fasadnih zidova spojenih na spomenuti zid.</t>
  </si>
  <si>
    <t>Izvještaj poslan poštom 12.5.2025. 
3.9.2025 poslana dopuna izvještaja s obračunom PDV-a. Sjela uplata 22.9.25. 27.401,50 €</t>
  </si>
  <si>
    <t xml:space="preserve">Izgradnja jednostavnog kružnog toka na mjestu postojećeg križanja. </t>
  </si>
  <si>
    <t>23.9.2025.</t>
  </si>
  <si>
    <t xml:space="preserve"> Javni poziv za iskaz interesa za sufinanciranje izgradnje i rekonstrukcije sportskih građevina za 2026. godinu</t>
  </si>
  <si>
    <t>Izvještaj poslan, sredstva opravdana.</t>
  </si>
  <si>
    <t>Heureka 2.0</t>
  </si>
  <si>
    <t>15.10.2025.</t>
  </si>
  <si>
    <t>Program provedbe edukativnih, kulturnih i sportskih aktivnosti za predškolsku djecu te djecu od 1. do 4. razreda osnovne škole u lokalnim zajednicama</t>
  </si>
  <si>
    <r>
      <t xml:space="preserve">Prijavu izradio: </t>
    </r>
    <r>
      <rPr>
        <b/>
        <sz val="12"/>
        <color rgb="FF7030A0"/>
        <rFont val="Calibri"/>
        <family val="2"/>
        <charset val="238"/>
      </rPr>
      <t>RA IGRA</t>
    </r>
    <r>
      <rPr>
        <sz val="12"/>
        <color rgb="FF000000"/>
        <rFont val="Calibri"/>
        <family val="2"/>
      </rPr>
      <t xml:space="preserve"> i</t>
    </r>
    <r>
      <rPr>
        <b/>
        <sz val="12"/>
        <color rgb="FF000000"/>
        <rFont val="Calibri"/>
        <family val="2"/>
        <charset val="238"/>
      </rPr>
      <t xml:space="preserve"> </t>
    </r>
    <r>
      <rPr>
        <b/>
        <sz val="12"/>
        <color theme="9"/>
        <rFont val="Calibri"/>
        <family val="2"/>
        <charset val="238"/>
      </rPr>
      <t>TZIG</t>
    </r>
  </si>
  <si>
    <t>Projekt Heureka 2.0 nastavlja uspješan model provedbe edukativnih, kulturnih i sportskih aktivnosti za djecu, s naglaskom na STEAM područja, očuvanje prirodne i kulturne baštine, sportsku rekreaciju i potporu učenju. Aktivnosti će se odvijati na više lokacija u gradu i prigradskim naseljima, a uključivat će radionice, edukativna putovanja i aktivnosti popularizacije.</t>
  </si>
  <si>
    <t>Izgradnja zamjenske zgrade društvene namjene - Deželićeva 12</t>
  </si>
  <si>
    <t>29.10.2025.</t>
  </si>
  <si>
    <t>Programi zaštite i očuvanja nepokretnih kulturnih dobara za 2026. godinu</t>
  </si>
  <si>
    <t>Program „Ivanić-Grad, tradicijska kuća, Deželićeva ulica 12” obuhvaća obnovu i revitalizaciju tradicijske stambene kuće koja se nalazi unutar kulturno-povijesne cjeline Ivanić-Grada (Z-2709), zaštićenog kulturnog dobra. Kuća je u vlasništvu Grada Ivanić-Grada, a nalazi se u središnjem dijelu povijesne jezgre. Objekt je trenutačno izvan funkcije i u izrazito lošem građevinskom stanju te je potrebna cjelovita obnova prije svake namjene korištenja.</t>
  </si>
  <si>
    <t>VRAĆENO: OV-3334/2023 20.000€, OV-3335/2023 20.000€, OV-3336/2023 10.000€</t>
  </si>
  <si>
    <t xml:space="preserve">Rezervna lista - nedostatak raspoloživih sredstava. </t>
  </si>
  <si>
    <t xml:space="preserve">Išlo je u dvije odvojene prijave - ID Glavnog projekta i Studija prilagodbe klimatskim promjenama
</t>
  </si>
  <si>
    <t>Izvještaj poslan poštom i eprijavnice 11.12.2025. Jedino nisam opravdao trošak PDV-a (nekih 1000€) jer obračun ide tek u siječnju 2026.</t>
  </si>
  <si>
    <t>Revitalizacija Parka hrvatskih branitelja u Ivanić-Gradu</t>
  </si>
  <si>
    <t>12.12.2025.</t>
  </si>
  <si>
    <t>Razvoj zelene infrastrukture u urbanim područjima</t>
  </si>
  <si>
    <t>Ministarstvo prostornoga uređenja, graditeljstva i državne imovine (OPKK)</t>
  </si>
  <si>
    <t>Projekt „Revitalizacija Parka hrvatskih branitelja u Ivanić-Gradu“ obuhvaća obnovu povijesne strukture parka, rekonstrukciju pješačkih staza, modernizaciju LED rasvjete te uređenje boravišnih i edukativnih zona. Provest će se uklanjanje oštećenih stabala i sadnja nove autohtone vegetacije radi povećanja bioraznolikosti. Uvodi se automatizirani sustav navodnjavanja i postavlja javna slavina, čime se osigurava održiv, pristupačan i uključiv javni prostor za sve građane. Projekt doprinosi jačanju zelene infrastrukture, unapređenju ekoloških funkcija prostora, smanjenju utjecaja klimatskih promjena te stvaranju sigurnog i kvalitetnog urbanog okoliša.</t>
  </si>
  <si>
    <t>Izvještaj predan 23.12.2025. putem eprijave.</t>
  </si>
  <si>
    <t>Rok za dostavu završnog obračuna izvedene usluge: 15.12.2025.
Ugovorena cifra je duplo manja od ove procjene iz prijave zato što se radi cjelovita obnova, a ne rekonstrukcija od potresa. 29.12. poslan izvještaj (drugi dio s proj. Dok.) putem eprijavnica.</t>
  </si>
  <si>
    <t>Izvještaj poslan 7.1.26. putem eprijave i mailom na e.racki.</t>
  </si>
  <si>
    <t>Rok za zahtjev za isplatu: 15 dana od isporuke projektne dokumentacije, najkasnije 10.6.2026.</t>
  </si>
  <si>
    <t>Izvještaj poslan 2.2.26. putem eprijava.</t>
  </si>
  <si>
    <t>Pametne digitalne usluge za učinkovitu lokalnu upravu</t>
  </si>
  <si>
    <t>4.2.2026.</t>
  </si>
  <si>
    <t>Digitalizacija usluga jedinica lokalne i područne (regionalne) samouprave (PK.1.2.06)</t>
  </si>
  <si>
    <t>Ministarstvo regionalnoga razvoja i fondova Europske unije (OPKK)</t>
  </si>
  <si>
    <r>
      <t xml:space="preserve">Prijavu izradio: </t>
    </r>
    <r>
      <rPr>
        <b/>
        <sz val="12"/>
        <color rgb="FF0070C0"/>
        <rFont val="Calibri"/>
        <family val="2"/>
        <charset val="238"/>
      </rPr>
      <t>Grad Ivanić-Grad</t>
    </r>
    <r>
      <rPr>
        <sz val="12"/>
        <color rgb="FF000000"/>
        <rFont val="Calibri"/>
        <family val="2"/>
      </rPr>
      <t xml:space="preserve"> i Eco sinergy d.o.o.</t>
    </r>
  </si>
  <si>
    <t>Projektom u kojem sudjeluju gradovi Ivanić Grad, Dugo Selo, Sveti Ivan Zelina i općine Radoboj i Mala Subotica, razvijaju se nove i unaprjeđuju postojeće e-usluge i m-usluge u područjima obrazovanja, socijalne skrbi, komunalnih usluga, potpora gospodarstvu i poljoprivredi te pristupa informacijama. Uspostavljaju se cjeloviti digitalni postupci od podnošenja zahtjeva do donošenja odluke, uz integraciju s NIAS-om i državnim sustavima s ciljem smanjenja administrativnog opterećenja, povećanja dostupnosti usluga građanima i poduzetnicima te jačanja učinkovitosti i transparentnosti lokalne uprave.</t>
  </si>
  <si>
    <t xml:space="preserve">Rok za dostavu izvještaja: 23.7.2026.
</t>
  </si>
  <si>
    <t>Rok za podnošenje zahtjeva za isplatu: 11.9.2027.</t>
  </si>
  <si>
    <t>Izvještaj poslan 6.2.26. putem eprijava.</t>
  </si>
  <si>
    <t>Završni izvještaj podnesen putem efondovi: 17.2.2026.</t>
  </si>
  <si>
    <t>Rok za izvršenje programa i dostavu završnog izvješća: 30.6.2026.</t>
  </si>
  <si>
    <t xml:space="preserve"> Posavski dani 2026.</t>
  </si>
  <si>
    <t>10.3.2026.</t>
  </si>
  <si>
    <t>Javni natječaj za dodjelu potpora za gospodarske manifestacije iz područja poljoprivrede,
ruralnog razvitka i šumarstva u Zagrebačkoj županiji u 2026. godini</t>
  </si>
  <si>
    <t>S ciljem decentralizacije ponude i rasterećenjem gradskog središta tijekom ljetnih mjeseci, planirana je gospodarska manifestacija u najistočnijem ruralnom dijelu grada u Dubrovčaku Lijevom. Ova manifestacija je primarno usmjerena na promociju lokalne i regionalne proizvođačke zajednice te poticanje održivog ponašanja kod ostale populacije. Ove godine po prvi puta će se u sklopu manifestacije održati i Posavske šetnje kako bi se populariziralo kretanje posavskim krajolikom</t>
  </si>
  <si>
    <t xml:space="preserve"> Provedba kontrole populacije napuštenih pasa na području Grada Ivanić-Grada</t>
  </si>
  <si>
    <t>11.3.2026.</t>
  </si>
  <si>
    <t>Javni poziv za dodjelu sredstava za provedbu kontrole populacije napuštenih pasa  
na području Zagrebačke županije u 2026. godini</t>
  </si>
  <si>
    <t xml:space="preserve"> U okviru projekta planira se u 2026. godini sufinancirati: 
kastracija najmanje 20 pasa, sterilizacija najmanje 40 kuja, mikročipiranje najmanje 25 pasa. 
Provedbom projekta Grad Ivanić-Grad doprinosi sustavnom i odgovornom upravljanju populacijom pasa na svom području, povećanju razine identifikacije životinja te smanjenju broja napuštenih pasa.</t>
  </si>
  <si>
    <t>Opremanje novog dječjeg vrtića Ivanić-Grad</t>
  </si>
  <si>
    <t>Javni natječaj za dodjelu sredstava programima/projektima za izgradnju i uređenje infrastrukture na ruralnom prostoru Zagrebačke županije za 2026. godinu</t>
  </si>
  <si>
    <t>U okviru projekta planira se nabava i instalacija namještaja, didaktičke opreme i ostale opreme potrebne za funkcionalno opremanje odgojnih skupina, uključujući namještaj za boravak djece (stolovi, stolice, ormari, garderobni elementi i police), opremu za odmor i dnevni boravak djece, didaktičku i edukativnu opremu za poticanje razvoja motoričkih, kognitivnih i socijalnih vještina, opremu za organizaciju odgojno-obrazovnih aktivnosti te opremu za odgajatelje i organizaciju prostora.</t>
  </si>
  <si>
    <t>Izgradnja dječjeg igrališta u novom naselju</t>
  </si>
  <si>
    <t>2.4.2026.</t>
  </si>
  <si>
    <t>Dostupnost kvalitetnih i priuštivih sadržaja za djecu u lokalnim zajednicama kroz opremanje i uređenje igrališta za djecu</t>
  </si>
  <si>
    <t>U novom naselju Grada Ivanić-Grada nedostaje adekvatna infrastruktura za djecu, stoga će se projektom opremiti i urediti moderno dječje igralište dostupno svim korisnicima, čime se doprinosi razvoju zajednice i demografskoj revitalizaciji.</t>
  </si>
  <si>
    <t>7.4.2026.</t>
  </si>
  <si>
    <t>Dostupnost kvalitetne skrbi za djecu u lokalnim zajednicama kroz poboljšanje materijalnih uvjeta u dječjim vrtićima</t>
  </si>
  <si>
    <t>Projekt ulaganja u objekt dječjeg vrtića LIVADA</t>
  </si>
  <si>
    <t>Projekt je usmjeren na unapređenje materijalnih uvjeta Dječjeg vrtića Ivanić-Grad kroz opremanje postojećeg objekta suvremenom didaktičkom, senzoričkom i motoričkom opremom. Uvođenjem edukativnih, kreativnih i STEM sadržaja potaknut će se cjelovit razvoj djece rane i predškolske dobi te unaprijediti kvaliteta i dostupnost usluga ranog i predškolskog odgoja u lokalnoj zajednici.</t>
  </si>
  <si>
    <t>Treba trajna ploča
Rok za dostavu izvještaja: 31.7.2026.</t>
  </si>
  <si>
    <t>Rok za izvješće: 30.11.2026.</t>
  </si>
  <si>
    <t>Dario poslao izvještaj 30.1.
Sredstva isplaćena cca. 16.4.2026.</t>
  </si>
  <si>
    <t>Izvještaj poslan: 21.4.2026.</t>
  </si>
  <si>
    <t>OV-3546/2025 - 20.000,00 €; OV-5929/2023 - 20.000,00 €
ZATRAŽEN POVRAT DOPISOM 21.4.26.</t>
  </si>
  <si>
    <t xml:space="preserve"> Uložili smo prigovor kojim tražimo +40 k EUR. Ugovor je potpisan samo za 40k i rekli su da bude aneks ako uvaže.
IMAŠ UPUTE U PREDMETU, +mail Čiča 26.3.
Rok za ugovaranje sa izvođačem: 1.9.26.
Rok za završetak radova: 1.12.26.
Rok za dostavu izvješća: 15.1.27.</t>
  </si>
  <si>
    <t>Rok za izvještaj: 15.10.2026.
treba tabla sufinancirano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</si>
</sst>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0.00\ &quot;kn&quot;_-;\-* #,##0.00\ &quot;kn&quot;_-;_-* &quot;-&quot;??\ &quot;kn&quot;_-;_-@_-"/>
    <numFmt numFmtId="164" formatCode="#,##0.00&quot; kn&quot;;[Red]\-#,##0.00&quot; kn&quot;"/>
    <numFmt numFmtId="165" formatCode="dddd&quot;, &quot;mmmm\ dd&quot;, &quot;yyyy"/>
    <numFmt numFmtId="166" formatCode="_-* #,##0.00\ [$kn-41A]_-;\-* #,##0.00\ [$kn-41A]_-;_-* \-??\ [$kn-41A]_-;_-@_-"/>
    <numFmt numFmtId="167" formatCode="#,##0.00\ [$kn-41A];[Red]\-#,##0.00\ [$kn-41A]"/>
    <numFmt numFmtId="168" formatCode="dd/mm/yy"/>
    <numFmt numFmtId="169" formatCode="_-* #,##0.00\ [$kn-41A]_-;\-* #,##0.00\ [$kn-41A]_-;_-* &quot;-&quot;??\ [$kn-41A]_-;_-@_-"/>
    <numFmt numFmtId="170" formatCode="#,##0.00\ &quot;kn&quot;"/>
    <numFmt numFmtId="171" formatCode="_-* #,##0.00\ [$€-1]_-;\-* #,##0.00\ [$€-1]_-;_-* &quot;-&quot;??\ [$€-1]_-;_-@_-"/>
  </numFmts>
  <fonts count="75" x14ac:knownFonts="1">
    <font>
      <sz val="11"/>
      <color rgb="FF000000"/>
      <name val="Calibri"/>
      <family val="2"/>
      <charset val="238"/>
    </font>
    <font>
      <b/>
      <sz val="11"/>
      <color rgb="FF000000"/>
      <name val="Calibri"/>
      <family val="2"/>
      <charset val="238"/>
    </font>
    <font>
      <sz val="11"/>
      <color rgb="FFFF3333"/>
      <name val="Calibri"/>
      <family val="2"/>
      <charset val="238"/>
    </font>
    <font>
      <b/>
      <sz val="14"/>
      <color rgb="FF000000"/>
      <name val="Calibri"/>
      <family val="2"/>
      <charset val="238"/>
    </font>
    <font>
      <sz val="14"/>
      <color rgb="FF000000"/>
      <name val="Calibri"/>
      <family val="2"/>
      <charset val="238"/>
    </font>
    <font>
      <sz val="14"/>
      <color rgb="FF00B050"/>
      <name val="Calibri"/>
      <family val="2"/>
      <charset val="238"/>
    </font>
    <font>
      <sz val="12"/>
      <color rgb="FF000000"/>
      <name val="Calibri"/>
      <family val="2"/>
      <charset val="238"/>
    </font>
    <font>
      <sz val="11"/>
      <name val="Calibri"/>
      <family val="2"/>
      <charset val="238"/>
    </font>
    <font>
      <b/>
      <sz val="16"/>
      <color rgb="FF000000"/>
      <name val="Calibri"/>
      <family val="2"/>
      <charset val="238"/>
    </font>
    <font>
      <sz val="16"/>
      <color rgb="FF000000"/>
      <name val="Calibri"/>
      <family val="2"/>
      <charset val="238"/>
    </font>
    <font>
      <sz val="16"/>
      <color rgb="FF00B050"/>
      <name val="Calibri"/>
      <family val="2"/>
      <charset val="238"/>
    </font>
    <font>
      <sz val="16"/>
      <color rgb="FFFF0000"/>
      <name val="Calibri"/>
      <family val="2"/>
      <charset val="238"/>
    </font>
    <font>
      <sz val="11"/>
      <color rgb="FFFF0000"/>
      <name val="Calibri"/>
      <family val="2"/>
      <charset val="238"/>
    </font>
    <font>
      <sz val="11"/>
      <color indexed="8"/>
      <name val="Calibri"/>
      <family val="2"/>
      <charset val="238"/>
    </font>
    <font>
      <sz val="16"/>
      <name val="Calibri"/>
      <family val="2"/>
      <charset val="238"/>
    </font>
    <font>
      <sz val="11"/>
      <color rgb="FF000000"/>
      <name val="Calibri"/>
      <family val="2"/>
      <charset val="238"/>
    </font>
    <font>
      <b/>
      <sz val="16"/>
      <name val="Calibri"/>
      <family val="2"/>
      <charset val="238"/>
    </font>
    <font>
      <b/>
      <sz val="16"/>
      <name val="Calibri"/>
      <family val="2"/>
    </font>
    <font>
      <b/>
      <sz val="16"/>
      <color rgb="FF000000"/>
      <name val="Calibri"/>
      <family val="2"/>
    </font>
    <font>
      <sz val="22"/>
      <name val="Calibri"/>
      <family val="2"/>
      <charset val="238"/>
    </font>
    <font>
      <sz val="22"/>
      <color rgb="FF000000"/>
      <name val="Calibri"/>
      <family val="2"/>
      <charset val="238"/>
    </font>
    <font>
      <sz val="22"/>
      <color rgb="FF00B050"/>
      <name val="Calibri"/>
      <family val="2"/>
      <charset val="238"/>
    </font>
    <font>
      <b/>
      <sz val="22"/>
      <color rgb="FF000000"/>
      <name val="Calibri"/>
      <family val="2"/>
      <charset val="238"/>
    </font>
    <font>
      <sz val="22"/>
      <color theme="1"/>
      <name val="Calibri"/>
      <family val="2"/>
      <charset val="238"/>
    </font>
    <font>
      <sz val="22"/>
      <color rgb="FFFF0000"/>
      <name val="Calibri"/>
      <family val="2"/>
      <charset val="238"/>
    </font>
    <font>
      <b/>
      <sz val="22"/>
      <name val="Calibri"/>
      <family val="2"/>
      <charset val="238"/>
    </font>
    <font>
      <b/>
      <sz val="22"/>
      <color rgb="FF7030A0"/>
      <name val="Calibri"/>
      <family val="2"/>
    </font>
    <font>
      <b/>
      <sz val="22"/>
      <color rgb="FF0070C0"/>
      <name val="Calibri"/>
      <family val="2"/>
    </font>
    <font>
      <b/>
      <sz val="28"/>
      <color rgb="FF000000"/>
      <name val="Calibri"/>
      <family val="2"/>
    </font>
    <font>
      <sz val="22"/>
      <color theme="0"/>
      <name val="Calibri"/>
      <family val="2"/>
      <charset val="238"/>
    </font>
    <font>
      <b/>
      <sz val="26"/>
      <color rgb="FF000000"/>
      <name val="Cambria"/>
      <family val="1"/>
      <charset val="238"/>
      <scheme val="major"/>
    </font>
    <font>
      <sz val="8"/>
      <name val="Calibri"/>
      <family val="2"/>
      <charset val="238"/>
    </font>
    <font>
      <b/>
      <sz val="28"/>
      <name val="Calibri"/>
      <family val="2"/>
    </font>
    <font>
      <sz val="28"/>
      <color rgb="FF000000"/>
      <name val="Calibri"/>
      <family val="2"/>
    </font>
    <font>
      <sz val="28"/>
      <color rgb="FF00B050"/>
      <name val="Calibri"/>
      <family val="2"/>
    </font>
    <font>
      <b/>
      <sz val="28"/>
      <color rgb="FF7030A0"/>
      <name val="Calibri"/>
      <family val="2"/>
    </font>
    <font>
      <sz val="28"/>
      <color rgb="FFFF0000"/>
      <name val="Calibri"/>
      <family val="2"/>
    </font>
    <font>
      <u/>
      <sz val="28"/>
      <color rgb="FF000000"/>
      <name val="Calibri"/>
      <family val="2"/>
    </font>
    <font>
      <sz val="28"/>
      <name val="Calibri"/>
      <family val="2"/>
    </font>
    <font>
      <b/>
      <sz val="22"/>
      <color rgb="FF00B050"/>
      <name val="Calibri"/>
      <family val="2"/>
      <charset val="238"/>
    </font>
    <font>
      <b/>
      <sz val="28"/>
      <color rgb="FF000000"/>
      <name val="Calibri"/>
      <family val="2"/>
      <charset val="238"/>
    </font>
    <font>
      <b/>
      <sz val="28"/>
      <name val="Calibri"/>
      <family val="2"/>
      <charset val="238"/>
    </font>
    <font>
      <b/>
      <sz val="28"/>
      <color rgb="FF00B050"/>
      <name val="Calibri"/>
      <family val="2"/>
      <charset val="238"/>
    </font>
    <font>
      <b/>
      <sz val="28"/>
      <color rgb="FF0070C0"/>
      <name val="Calibri"/>
      <family val="2"/>
    </font>
    <font>
      <b/>
      <sz val="28"/>
      <color rgb="FFFF0000"/>
      <name val="Calibri"/>
      <family val="2"/>
      <charset val="238"/>
    </font>
    <font>
      <b/>
      <sz val="22"/>
      <color theme="3" tint="0.39997558519241921"/>
      <name val="Calibri"/>
      <family val="2"/>
      <charset val="238"/>
    </font>
    <font>
      <sz val="28"/>
      <color theme="0"/>
      <name val="Calibri"/>
      <family val="2"/>
      <charset val="238"/>
    </font>
    <font>
      <b/>
      <sz val="28"/>
      <color theme="8"/>
      <name val="Calibri"/>
      <family val="2"/>
      <charset val="238"/>
    </font>
    <font>
      <u/>
      <sz val="11"/>
      <color theme="10"/>
      <name val="Calibri"/>
      <family val="2"/>
      <charset val="238"/>
    </font>
    <font>
      <u/>
      <sz val="28"/>
      <color theme="10"/>
      <name val="Calibri"/>
      <family val="2"/>
      <charset val="238"/>
    </font>
    <font>
      <b/>
      <sz val="12"/>
      <color rgb="FF000000"/>
      <name val="Calibri"/>
      <family val="2"/>
    </font>
    <font>
      <b/>
      <sz val="12"/>
      <name val="Calibri"/>
      <family val="2"/>
    </font>
    <font>
      <sz val="12"/>
      <color rgb="FF000000"/>
      <name val="Calibri"/>
      <family val="2"/>
    </font>
    <font>
      <sz val="12"/>
      <name val="Calibri"/>
      <family val="2"/>
    </font>
    <font>
      <b/>
      <sz val="12"/>
      <color rgb="FF0070C0"/>
      <name val="Calibri"/>
      <family val="2"/>
    </font>
    <font>
      <u/>
      <sz val="12"/>
      <color theme="10"/>
      <name val="Calibri"/>
      <family val="2"/>
    </font>
    <font>
      <sz val="12"/>
      <color rgb="FF00B050"/>
      <name val="Calibri"/>
      <family val="2"/>
    </font>
    <font>
      <u/>
      <sz val="12"/>
      <color rgb="FF000000"/>
      <name val="Calibri"/>
      <family val="2"/>
    </font>
    <font>
      <sz val="12"/>
      <color theme="0"/>
      <name val="Calibri"/>
      <family val="2"/>
    </font>
    <font>
      <b/>
      <sz val="12"/>
      <color rgb="FF00B050"/>
      <name val="Calibri"/>
      <family val="2"/>
    </font>
    <font>
      <sz val="12"/>
      <color rgb="FFFF0000"/>
      <name val="Calibri"/>
      <family val="2"/>
    </font>
    <font>
      <b/>
      <sz val="12"/>
      <color rgb="FF7030A0"/>
      <name val="Calibri"/>
      <family val="2"/>
      <charset val="238"/>
    </font>
    <font>
      <sz val="12"/>
      <color theme="9" tint="-0.249977111117893"/>
      <name val="Calibri"/>
      <family val="2"/>
    </font>
    <font>
      <u/>
      <sz val="12"/>
      <name val="Calibri"/>
      <family val="2"/>
    </font>
    <font>
      <sz val="12"/>
      <name val="Calibri"/>
      <family val="2"/>
      <charset val="238"/>
    </font>
    <font>
      <b/>
      <sz val="12"/>
      <color rgb="FFFFC000"/>
      <name val="Calibri"/>
      <family val="2"/>
      <charset val="238"/>
    </font>
    <font>
      <b/>
      <sz val="12"/>
      <color rgb="FF000000"/>
      <name val="Calibri"/>
      <family val="2"/>
      <charset val="238"/>
    </font>
    <font>
      <sz val="12"/>
      <color theme="9"/>
      <name val="Calibri"/>
      <family val="2"/>
    </font>
    <font>
      <b/>
      <sz val="12"/>
      <color theme="9" tint="-0.249977111117893"/>
      <name val="Calibri"/>
      <family val="2"/>
      <charset val="238"/>
    </font>
    <font>
      <b/>
      <sz val="12"/>
      <name val="Calibri"/>
      <family val="2"/>
      <charset val="238"/>
    </font>
    <font>
      <b/>
      <sz val="12"/>
      <color theme="6" tint="-0.249977111117893"/>
      <name val="Calibri"/>
      <family val="2"/>
      <charset val="238"/>
    </font>
    <font>
      <b/>
      <sz val="12"/>
      <color rgb="FF0070C0"/>
      <name val="Calibri"/>
      <family val="2"/>
      <charset val="238"/>
    </font>
    <font>
      <sz val="12"/>
      <color theme="9" tint="-0.249977111117893"/>
      <name val="Calibri"/>
      <family val="2"/>
      <charset val="238"/>
    </font>
    <font>
      <b/>
      <sz val="12"/>
      <color theme="6"/>
      <name val="Calibri"/>
      <family val="2"/>
      <charset val="238"/>
    </font>
    <font>
      <b/>
      <sz val="12"/>
      <color theme="9"/>
      <name val="Calibri"/>
      <family val="2"/>
      <charset val="238"/>
    </font>
  </fonts>
  <fills count="15">
    <fill>
      <patternFill patternType="none"/>
    </fill>
    <fill>
      <patternFill patternType="gray125"/>
    </fill>
    <fill>
      <patternFill patternType="solid">
        <fgColor rgb="FFC6D9F1"/>
        <bgColor rgb="FFDCE6F2"/>
      </patternFill>
    </fill>
    <fill>
      <patternFill patternType="solid">
        <fgColor rgb="FFFFFFFF"/>
        <bgColor rgb="FFFFFFCC"/>
      </patternFill>
    </fill>
    <fill>
      <patternFill patternType="solid">
        <fgColor rgb="FF8EB4E3"/>
        <bgColor rgb="FF9999FF"/>
      </patternFill>
    </fill>
    <fill>
      <patternFill patternType="solid">
        <fgColor theme="3" tint="0.79998168889431442"/>
        <bgColor indexed="64"/>
      </patternFill>
    </fill>
    <fill>
      <patternFill patternType="solid">
        <fgColor theme="3" tint="0.79998168889431442"/>
        <bgColor rgb="FFDCE6F2"/>
      </patternFill>
    </fill>
    <fill>
      <patternFill patternType="solid">
        <fgColor theme="0"/>
        <bgColor rgb="FFFFFFCC"/>
      </patternFill>
    </fill>
    <fill>
      <patternFill patternType="solid">
        <fgColor theme="0"/>
        <bgColor indexed="64"/>
      </patternFill>
    </fill>
    <fill>
      <patternFill patternType="solid">
        <fgColor theme="0"/>
        <bgColor rgb="FF9999FF"/>
      </patternFill>
    </fill>
    <fill>
      <patternFill patternType="solid">
        <fgColor rgb="FF002060"/>
        <bgColor indexed="64"/>
      </patternFill>
    </fill>
    <fill>
      <patternFill patternType="solid">
        <fgColor rgb="FF00B050"/>
        <bgColor indexed="64"/>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s>
  <borders count="72">
    <border>
      <left/>
      <right/>
      <top/>
      <bottom/>
      <diagonal/>
    </border>
    <border>
      <left style="hair">
        <color rgb="FFDCE6F2"/>
      </left>
      <right style="hair">
        <color rgb="FFDCE6F2"/>
      </right>
      <top style="hair">
        <color rgb="FFDCE6F2"/>
      </top>
      <bottom style="hair">
        <color rgb="FFDCE6F2"/>
      </bottom>
      <diagonal/>
    </border>
    <border>
      <left style="thin">
        <color rgb="FFDCE6F2"/>
      </left>
      <right style="thin">
        <color rgb="FFDCE6F2"/>
      </right>
      <top style="thin">
        <color rgb="FFDCE6F2"/>
      </top>
      <bottom style="thin">
        <color rgb="FFDCE6F2"/>
      </bottom>
      <diagonal/>
    </border>
    <border>
      <left style="thin">
        <color rgb="FFDCE6F2"/>
      </left>
      <right style="thin">
        <color rgb="FFDCE6F2"/>
      </right>
      <top style="thin">
        <color rgb="FFDCE6F2"/>
      </top>
      <bottom/>
      <diagonal/>
    </border>
    <border>
      <left style="thin">
        <color rgb="FFDCE6F2"/>
      </left>
      <right style="thin">
        <color rgb="FFDCE6F2"/>
      </right>
      <top/>
      <bottom style="thin">
        <color rgb="FFDCE6F2"/>
      </bottom>
      <diagonal/>
    </border>
    <border>
      <left style="thin">
        <color rgb="FFDCE6F2"/>
      </left>
      <right style="thin">
        <color rgb="FFDCE6F2"/>
      </right>
      <top style="thin">
        <color rgb="FFDCE6F2"/>
      </top>
      <bottom style="thin">
        <color indexed="64"/>
      </bottom>
      <diagonal/>
    </border>
    <border>
      <left style="thin">
        <color rgb="FFDCE6F2"/>
      </left>
      <right style="thin">
        <color indexed="64"/>
      </right>
      <top style="thin">
        <color rgb="FFDCE6F2"/>
      </top>
      <bottom style="thin">
        <color indexed="64"/>
      </bottom>
      <diagonal/>
    </border>
    <border>
      <left/>
      <right style="thin">
        <color rgb="FFDCE6F2"/>
      </right>
      <top style="thin">
        <color rgb="FFDCE6F2"/>
      </top>
      <bottom style="thin">
        <color rgb="FFDCE6F2"/>
      </bottom>
      <diagonal/>
    </border>
    <border>
      <left style="thin">
        <color rgb="FFDCE6F2"/>
      </left>
      <right style="thin">
        <color rgb="FFDCE6F2"/>
      </right>
      <top style="thin">
        <color indexed="64"/>
      </top>
      <bottom/>
      <diagonal/>
    </border>
    <border>
      <left style="thin">
        <color rgb="FFDCE6F2"/>
      </left>
      <right/>
      <top style="thin">
        <color rgb="FFDCE6F2"/>
      </top>
      <bottom style="thin">
        <color indexed="64"/>
      </bottom>
      <diagonal/>
    </border>
    <border>
      <left style="thin">
        <color rgb="FFDCE6F2"/>
      </left>
      <right style="thin">
        <color rgb="FFDCE6F2"/>
      </right>
      <top/>
      <bottom/>
      <diagonal/>
    </border>
    <border>
      <left style="thin">
        <color theme="4" tint="0.79998168889431442"/>
      </left>
      <right/>
      <top style="thin">
        <color theme="4" tint="0.79998168889431442"/>
      </top>
      <bottom/>
      <diagonal/>
    </border>
    <border>
      <left/>
      <right style="thin">
        <color rgb="FFDCE6F2"/>
      </right>
      <top style="thin">
        <color rgb="FFDCE6F2"/>
      </top>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thin">
        <color theme="4" tint="0.79998168889431442"/>
      </left>
      <right style="thin">
        <color theme="4" tint="0.79998168889431442"/>
      </right>
      <top style="thin">
        <color theme="4" tint="0.79998168889431442"/>
      </top>
      <bottom/>
      <diagonal/>
    </border>
    <border>
      <left style="thin">
        <color theme="4" tint="0.79998168889431442"/>
      </left>
      <right style="thin">
        <color theme="4" tint="0.79998168889431442"/>
      </right>
      <top/>
      <bottom/>
      <diagonal/>
    </border>
    <border>
      <left style="thin">
        <color theme="4" tint="0.79998168889431442"/>
      </left>
      <right style="thin">
        <color theme="4" tint="0.79998168889431442"/>
      </right>
      <top/>
      <bottom style="thin">
        <color theme="4" tint="0.79998168889431442"/>
      </bottom>
      <diagonal/>
    </border>
    <border>
      <left style="thin">
        <color theme="4" tint="0.79998168889431442"/>
      </left>
      <right/>
      <top style="thin">
        <color theme="4" tint="0.79998168889431442"/>
      </top>
      <bottom style="thin">
        <color theme="4" tint="0.79998168889431442"/>
      </bottom>
      <diagonal/>
    </border>
    <border>
      <left style="thin">
        <color theme="8" tint="0.79998168889431442"/>
      </left>
      <right/>
      <top style="thin">
        <color theme="8" tint="0.79998168889431442"/>
      </top>
      <bottom style="thin">
        <color theme="8" tint="0.79998168889431442"/>
      </bottom>
      <diagonal/>
    </border>
    <border>
      <left style="thin">
        <color theme="4" tint="0.79998168889431442"/>
      </left>
      <right/>
      <top/>
      <bottom style="thin">
        <color theme="4" tint="0.79998168889431442"/>
      </bottom>
      <diagonal/>
    </border>
    <border>
      <left style="thin">
        <color indexed="27"/>
      </left>
      <right style="thin">
        <color indexed="27"/>
      </right>
      <top/>
      <bottom style="thin">
        <color indexed="27"/>
      </bottom>
      <diagonal/>
    </border>
    <border>
      <left style="thin">
        <color indexed="27"/>
      </left>
      <right style="thin">
        <color indexed="27"/>
      </right>
      <top style="thin">
        <color indexed="27"/>
      </top>
      <bottom style="thin">
        <color indexed="27"/>
      </bottom>
      <diagonal/>
    </border>
    <border>
      <left style="thin">
        <color theme="8" tint="0.79998168889431442"/>
      </left>
      <right style="thin">
        <color theme="8" tint="0.79998168889431442"/>
      </right>
      <top/>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thin">
        <color rgb="FFDCE6F2"/>
      </top>
      <bottom style="medium">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theme="4" tint="0.79998168889431442"/>
      </right>
      <top style="thin">
        <color indexed="64"/>
      </top>
      <bottom style="thin">
        <color indexed="64"/>
      </bottom>
      <diagonal/>
    </border>
    <border>
      <left style="thin">
        <color theme="4" tint="0.79998168889431442"/>
      </left>
      <right style="thin">
        <color theme="4" tint="0.79998168889431442"/>
      </right>
      <top style="thin">
        <color indexed="64"/>
      </top>
      <bottom style="thin">
        <color indexed="64"/>
      </bottom>
      <diagonal/>
    </border>
    <border>
      <left/>
      <right style="thin">
        <color theme="4" tint="0.79998168889431442"/>
      </right>
      <top style="thin">
        <color theme="4" tint="0.79998168889431442"/>
      </top>
      <bottom/>
      <diagonal/>
    </border>
    <border>
      <left style="thin">
        <color theme="4" tint="0.79998168889431442"/>
      </left>
      <right style="thin">
        <color indexed="64"/>
      </right>
      <top style="thin">
        <color theme="4" tint="0.79998168889431442"/>
      </top>
      <bottom/>
      <diagonal/>
    </border>
    <border>
      <left style="thin">
        <color theme="4" tint="0.79998168889431442"/>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4" tint="0.79998168889431442"/>
      </left>
      <right style="thin">
        <color theme="4" tint="0.79998168889431442"/>
      </right>
      <top style="thin">
        <color indexed="64"/>
      </top>
      <bottom/>
      <diagonal/>
    </border>
    <border>
      <left/>
      <right/>
      <top/>
      <bottom style="thin">
        <color theme="4" tint="0.79998168889431442"/>
      </bottom>
      <diagonal/>
    </border>
    <border>
      <left/>
      <right style="thin">
        <color theme="4" tint="0.79998168889431442"/>
      </right>
      <top/>
      <bottom style="thin">
        <color theme="4" tint="0.79998168889431442"/>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theme="3" tint="0.79998168889431442"/>
      </right>
      <top style="thin">
        <color theme="4" tint="0.79998168889431442"/>
      </top>
      <bottom/>
      <diagonal/>
    </border>
    <border>
      <left style="thin">
        <color indexed="64"/>
      </left>
      <right style="thin">
        <color theme="3" tint="0.79998168889431442"/>
      </right>
      <top/>
      <bottom style="thin">
        <color indexed="64"/>
      </bottom>
      <diagonal/>
    </border>
    <border>
      <left style="thin">
        <color indexed="64"/>
      </left>
      <right style="thin">
        <color theme="3" tint="0.79998168889431442"/>
      </right>
      <top style="thin">
        <color indexed="64"/>
      </top>
      <bottom style="thin">
        <color indexed="64"/>
      </bottom>
      <diagonal/>
    </border>
    <border>
      <left/>
      <right style="thin">
        <color theme="3" tint="0.79998168889431442"/>
      </right>
      <top style="thin">
        <color indexed="64"/>
      </top>
      <bottom style="thin">
        <color indexed="64"/>
      </bottom>
      <diagonal/>
    </border>
    <border>
      <left/>
      <right style="thin">
        <color theme="3" tint="0.79998168889431442"/>
      </right>
      <top/>
      <bottom/>
      <diagonal/>
    </border>
    <border>
      <left/>
      <right style="thin">
        <color theme="3" tint="0.79998168889431442"/>
      </right>
      <top/>
      <bottom style="thin">
        <color indexed="64"/>
      </bottom>
      <diagonal/>
    </border>
    <border>
      <left style="thin">
        <color theme="8" tint="0.79998168889431442"/>
      </left>
      <right/>
      <top/>
      <bottom style="thin">
        <color indexed="64"/>
      </bottom>
      <diagonal/>
    </border>
    <border>
      <left style="thin">
        <color theme="8" tint="0.79998168889431442"/>
      </left>
      <right/>
      <top style="thin">
        <color indexed="64"/>
      </top>
      <bottom style="thin">
        <color indexed="64"/>
      </bottom>
      <diagonal/>
    </border>
    <border>
      <left style="thin">
        <color theme="3" tint="0.79998168889431442"/>
      </left>
      <right style="thin">
        <color theme="8" tint="0.79998168889431442"/>
      </right>
      <top style="thin">
        <color indexed="64"/>
      </top>
      <bottom style="thin">
        <color indexed="64"/>
      </bottom>
      <diagonal/>
    </border>
    <border>
      <left style="thin">
        <color theme="8" tint="0.79998168889431442"/>
      </left>
      <right style="thin">
        <color theme="8" tint="0.79998168889431442"/>
      </right>
      <top style="thin">
        <color indexed="64"/>
      </top>
      <bottom/>
      <diagonal/>
    </border>
    <border>
      <left style="thin">
        <color theme="8" tint="0.79998168889431442"/>
      </left>
      <right style="thin">
        <color theme="8" tint="0.79998168889431442"/>
      </right>
      <top/>
      <bottom style="thin">
        <color indexed="64"/>
      </bottom>
      <diagonal/>
    </border>
    <border>
      <left style="thin">
        <color theme="8" tint="0.79998168889431442"/>
      </left>
      <right style="thin">
        <color theme="8" tint="0.79998168889431442"/>
      </right>
      <top style="thin">
        <color indexed="64"/>
      </top>
      <bottom style="thin">
        <color indexed="64"/>
      </bottom>
      <diagonal/>
    </border>
    <border>
      <left style="thin">
        <color theme="4" tint="0.79998168889431442"/>
      </left>
      <right style="thin">
        <color theme="3" tint="0.79998168889431442"/>
      </right>
      <top style="thin">
        <color indexed="64"/>
      </top>
      <bottom style="thin">
        <color indexed="64"/>
      </bottom>
      <diagonal/>
    </border>
    <border>
      <left style="thin">
        <color theme="3" tint="0.79998168889431442"/>
      </left>
      <right style="thin">
        <color theme="3" tint="0.79998168889431442"/>
      </right>
      <top style="thin">
        <color indexed="64"/>
      </top>
      <bottom style="thin">
        <color indexed="64"/>
      </bottom>
      <diagonal/>
    </border>
    <border>
      <left style="thin">
        <color theme="4" tint="0.79998168889431442"/>
      </left>
      <right style="thin">
        <color theme="8" tint="0.79998168889431442"/>
      </right>
      <top style="thin">
        <color indexed="64"/>
      </top>
      <bottom style="thin">
        <color indexed="64"/>
      </bottom>
      <diagonal/>
    </border>
  </borders>
  <cellStyleXfs count="5">
    <xf numFmtId="0" fontId="0" fillId="0" borderId="0"/>
    <xf numFmtId="0" fontId="13" fillId="0" borderId="0"/>
    <xf numFmtId="44" fontId="15" fillId="0" borderId="0" applyFont="0" applyFill="0" applyBorder="0" applyAlignment="0" applyProtection="0"/>
    <xf numFmtId="0" fontId="48" fillId="0" borderId="0" applyNumberFormat="0" applyFill="0" applyBorder="0" applyAlignment="0" applyProtection="0"/>
    <xf numFmtId="9" fontId="15" fillId="0" borderId="0" applyFont="0" applyFill="0" applyBorder="0" applyAlignment="0" applyProtection="0"/>
  </cellStyleXfs>
  <cellXfs count="397">
    <xf numFmtId="0" fontId="0" fillId="0" borderId="0" xfId="0"/>
    <xf numFmtId="0" fontId="0" fillId="0" borderId="2" xfId="0" applyBorder="1" applyAlignment="1">
      <alignment horizontal="left" vertical="center" wrapText="1"/>
    </xf>
    <xf numFmtId="0" fontId="0" fillId="3" borderId="2" xfId="0" applyFill="1" applyBorder="1" applyAlignment="1">
      <alignment horizontal="center" vertical="center" wrapText="1"/>
    </xf>
    <xf numFmtId="165" fontId="0" fillId="0" borderId="2" xfId="0" applyNumberFormat="1" applyBorder="1" applyAlignment="1">
      <alignment horizontal="center" vertical="center" wrapText="1"/>
    </xf>
    <xf numFmtId="166" fontId="0" fillId="0" borderId="2" xfId="0" applyNumberFormat="1" applyBorder="1" applyAlignment="1">
      <alignment horizontal="center" vertical="center" wrapText="1"/>
    </xf>
    <xf numFmtId="0" fontId="0" fillId="0" borderId="2" xfId="0" applyBorder="1" applyAlignment="1">
      <alignment horizontal="center" vertical="center" wrapText="1"/>
    </xf>
    <xf numFmtId="166" fontId="0" fillId="0" borderId="0" xfId="0" applyNumberFormat="1" applyAlignment="1">
      <alignment horizontal="center" vertical="center" wrapText="1"/>
    </xf>
    <xf numFmtId="0" fontId="0" fillId="0" borderId="0" xfId="0" applyAlignment="1">
      <alignment horizontal="center" vertical="center" wrapText="1"/>
    </xf>
    <xf numFmtId="165" fontId="0" fillId="0" borderId="0" xfId="0" applyNumberFormat="1" applyAlignment="1">
      <alignment horizontal="center" vertical="center" wrapText="1"/>
    </xf>
    <xf numFmtId="0" fontId="0" fillId="0" borderId="0" xfId="0" applyAlignment="1">
      <alignment wrapText="1"/>
    </xf>
    <xf numFmtId="166" fontId="0" fillId="0" borderId="0" xfId="0" applyNumberFormat="1" applyAlignment="1">
      <alignment wrapText="1"/>
    </xf>
    <xf numFmtId="0" fontId="3" fillId="5"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4" fillId="0" borderId="4" xfId="0" applyFont="1" applyBorder="1" applyAlignment="1">
      <alignment horizontal="center" vertical="center" wrapText="1"/>
    </xf>
    <xf numFmtId="0" fontId="3" fillId="5" borderId="4" xfId="0" applyFont="1" applyFill="1" applyBorder="1" applyAlignment="1">
      <alignment horizontal="center" vertical="center" wrapText="1"/>
    </xf>
    <xf numFmtId="0" fontId="4" fillId="0" borderId="4" xfId="0" applyFont="1" applyBorder="1" applyAlignment="1">
      <alignment horizontal="left" vertical="center" wrapText="1"/>
    </xf>
    <xf numFmtId="0" fontId="3" fillId="7" borderId="5"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0" fillId="8" borderId="0" xfId="0" applyFill="1" applyAlignment="1">
      <alignment wrapText="1"/>
    </xf>
    <xf numFmtId="0" fontId="3" fillId="9" borderId="7" xfId="0" applyFont="1" applyFill="1" applyBorder="1" applyAlignment="1">
      <alignment horizontal="center" vertical="center" wrapText="1"/>
    </xf>
    <xf numFmtId="0" fontId="3" fillId="9" borderId="3" xfId="0" applyFont="1" applyFill="1" applyBorder="1" applyAlignment="1">
      <alignment horizontal="center" vertical="center" wrapText="1"/>
    </xf>
    <xf numFmtId="164" fontId="4" fillId="0" borderId="4" xfId="0" applyNumberFormat="1" applyFont="1" applyBorder="1" applyAlignment="1">
      <alignment horizontal="center" vertical="center" wrapText="1"/>
    </xf>
    <xf numFmtId="0" fontId="3" fillId="8" borderId="2"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4" fillId="0" borderId="10" xfId="0" applyFont="1" applyBorder="1" applyAlignment="1">
      <alignment horizontal="center" vertical="center" wrapText="1"/>
    </xf>
    <xf numFmtId="0" fontId="1" fillId="3" borderId="2" xfId="0" applyFont="1" applyFill="1" applyBorder="1" applyAlignment="1">
      <alignment horizontal="center" vertical="center" wrapText="1"/>
    </xf>
    <xf numFmtId="0" fontId="1" fillId="4" borderId="2" xfId="0" applyFont="1" applyFill="1" applyBorder="1" applyAlignment="1">
      <alignment horizontal="center" wrapText="1"/>
    </xf>
    <xf numFmtId="0" fontId="1" fillId="4" borderId="3" xfId="0" applyFont="1" applyFill="1" applyBorder="1" applyAlignment="1">
      <alignment horizontal="center" wrapText="1"/>
    </xf>
    <xf numFmtId="0" fontId="1" fillId="2" borderId="2" xfId="0" applyFont="1" applyFill="1" applyBorder="1" applyAlignment="1">
      <alignment horizontal="center" vertical="center" wrapText="1"/>
    </xf>
    <xf numFmtId="168" fontId="0" fillId="3" borderId="2" xfId="0" applyNumberFormat="1" applyFill="1" applyBorder="1" applyAlignment="1">
      <alignment horizontal="center" vertical="center" wrapText="1"/>
    </xf>
    <xf numFmtId="164" fontId="0" fillId="3" borderId="2" xfId="0" applyNumberFormat="1" applyFill="1" applyBorder="1" applyAlignment="1">
      <alignment vertical="center" wrapText="1"/>
    </xf>
    <xf numFmtId="0" fontId="1" fillId="3" borderId="3" xfId="0" applyFont="1" applyFill="1" applyBorder="1" applyAlignment="1">
      <alignment horizontal="center" vertical="center" wrapText="1"/>
    </xf>
    <xf numFmtId="0" fontId="0" fillId="0" borderId="11" xfId="0" applyBorder="1" applyAlignment="1">
      <alignment wrapText="1"/>
    </xf>
    <xf numFmtId="0" fontId="0" fillId="0" borderId="2" xfId="0" applyBorder="1" applyAlignment="1">
      <alignment wrapText="1"/>
    </xf>
    <xf numFmtId="166" fontId="2" fillId="0" borderId="2" xfId="0" applyNumberFormat="1" applyFont="1" applyBorder="1" applyAlignment="1">
      <alignment wrapText="1"/>
    </xf>
    <xf numFmtId="167" fontId="2" fillId="0" borderId="2" xfId="0" applyNumberFormat="1" applyFont="1" applyBorder="1" applyAlignment="1">
      <alignment wrapText="1"/>
    </xf>
    <xf numFmtId="40" fontId="2" fillId="0" borderId="0" xfId="0" applyNumberFormat="1" applyFont="1" applyAlignment="1">
      <alignment wrapText="1"/>
    </xf>
    <xf numFmtId="0" fontId="0" fillId="2" borderId="1" xfId="0" applyFill="1" applyBorder="1" applyAlignment="1">
      <alignment horizontal="center" vertical="center" wrapText="1"/>
    </xf>
    <xf numFmtId="0" fontId="7" fillId="0" borderId="0" xfId="0" applyFont="1" applyAlignment="1">
      <alignment horizontal="center" vertical="center" wrapText="1"/>
    </xf>
    <xf numFmtId="0" fontId="7" fillId="0" borderId="2" xfId="0" applyFont="1" applyBorder="1" applyAlignment="1">
      <alignment horizontal="center" vertical="center" wrapText="1"/>
    </xf>
    <xf numFmtId="0" fontId="8" fillId="4" borderId="3" xfId="0" applyFont="1" applyFill="1" applyBorder="1" applyAlignment="1">
      <alignment horizontal="center" wrapText="1"/>
    </xf>
    <xf numFmtId="0" fontId="9" fillId="0" borderId="2" xfId="0" applyFont="1" applyBorder="1" applyAlignment="1">
      <alignment horizontal="center" vertical="center" wrapText="1"/>
    </xf>
    <xf numFmtId="0" fontId="8" fillId="0" borderId="2" xfId="0" applyFont="1" applyBorder="1" applyAlignment="1">
      <alignment horizontal="center" vertical="center" wrapText="1"/>
    </xf>
    <xf numFmtId="0" fontId="9" fillId="0" borderId="0" xfId="0" applyFont="1" applyAlignment="1">
      <alignment wrapText="1"/>
    </xf>
    <xf numFmtId="166" fontId="9" fillId="0" borderId="0" xfId="0" applyNumberFormat="1" applyFont="1" applyAlignment="1">
      <alignment horizontal="center" vertical="center" wrapText="1"/>
    </xf>
    <xf numFmtId="165" fontId="9" fillId="0" borderId="0" xfId="0" applyNumberFormat="1" applyFont="1" applyAlignment="1">
      <alignment horizontal="center" vertical="center" wrapText="1"/>
    </xf>
    <xf numFmtId="0" fontId="9" fillId="0" borderId="0" xfId="0" applyFont="1" applyAlignment="1">
      <alignment horizontal="center" vertical="center" wrapText="1"/>
    </xf>
    <xf numFmtId="0" fontId="8" fillId="6" borderId="2" xfId="0" applyFont="1" applyFill="1" applyBorder="1" applyAlignment="1">
      <alignment horizontal="center" vertical="center" wrapText="1"/>
    </xf>
    <xf numFmtId="166" fontId="9" fillId="0" borderId="0" xfId="0" applyNumberFormat="1" applyFont="1" applyAlignment="1">
      <alignment wrapText="1"/>
    </xf>
    <xf numFmtId="0" fontId="9" fillId="6" borderId="1" xfId="0" applyFont="1" applyFill="1" applyBorder="1" applyAlignment="1">
      <alignment horizontal="center" vertical="center" wrapText="1"/>
    </xf>
    <xf numFmtId="0" fontId="8" fillId="4" borderId="12" xfId="0" applyFont="1" applyFill="1" applyBorder="1" applyAlignment="1">
      <alignment horizontal="center" wrapText="1"/>
    </xf>
    <xf numFmtId="0" fontId="8" fillId="0" borderId="7" xfId="0" applyFont="1" applyBorder="1" applyAlignment="1">
      <alignment horizontal="center" vertical="center" wrapText="1"/>
    </xf>
    <xf numFmtId="0" fontId="8" fillId="7" borderId="13"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5" borderId="13" xfId="0" applyFont="1" applyFill="1" applyBorder="1" applyAlignment="1">
      <alignment horizontal="center" vertical="center" wrapText="1"/>
    </xf>
    <xf numFmtId="0" fontId="9" fillId="0" borderId="13" xfId="0" applyFont="1" applyBorder="1" applyAlignment="1">
      <alignment horizontal="center" vertical="center" wrapText="1"/>
    </xf>
    <xf numFmtId="0" fontId="10" fillId="0" borderId="13" xfId="0" applyFont="1" applyBorder="1" applyAlignment="1">
      <alignment horizontal="center" vertical="center" wrapText="1"/>
    </xf>
    <xf numFmtId="165" fontId="9" fillId="8" borderId="13" xfId="0" applyNumberFormat="1" applyFont="1" applyFill="1" applyBorder="1" applyAlignment="1">
      <alignment horizontal="center" vertical="center" wrapText="1"/>
    </xf>
    <xf numFmtId="166" fontId="9" fillId="8" borderId="13" xfId="0" applyNumberFormat="1" applyFont="1" applyFill="1" applyBorder="1" applyAlignment="1">
      <alignment horizontal="center" vertical="center" wrapText="1"/>
    </xf>
    <xf numFmtId="0" fontId="9" fillId="8" borderId="13" xfId="0" applyFont="1" applyFill="1" applyBorder="1" applyAlignment="1">
      <alignment horizontal="center" vertical="center" wrapText="1"/>
    </xf>
    <xf numFmtId="0" fontId="10" fillId="8" borderId="13" xfId="0" applyFont="1" applyFill="1" applyBorder="1" applyAlignment="1">
      <alignment horizontal="center" vertical="center" wrapText="1"/>
    </xf>
    <xf numFmtId="0" fontId="11" fillId="8" borderId="13" xfId="0" applyFont="1" applyFill="1" applyBorder="1" applyAlignment="1">
      <alignment horizontal="center" vertical="center" wrapText="1"/>
    </xf>
    <xf numFmtId="165" fontId="9" fillId="0" borderId="13" xfId="0" applyNumberFormat="1" applyFont="1" applyBorder="1" applyAlignment="1">
      <alignment horizontal="center" vertical="center" wrapText="1"/>
    </xf>
    <xf numFmtId="166" fontId="9" fillId="0" borderId="13" xfId="0" applyNumberFormat="1" applyFont="1" applyBorder="1" applyAlignment="1">
      <alignment horizontal="center" vertical="center" wrapText="1"/>
    </xf>
    <xf numFmtId="0" fontId="11" fillId="0" borderId="13" xfId="0" applyFont="1" applyBorder="1" applyAlignment="1">
      <alignment horizontal="center" vertical="center" wrapText="1"/>
    </xf>
    <xf numFmtId="165" fontId="9" fillId="0" borderId="14" xfId="0" applyNumberFormat="1" applyFont="1" applyBorder="1" applyAlignment="1">
      <alignment horizontal="center" vertical="center" wrapText="1"/>
    </xf>
    <xf numFmtId="166" fontId="9" fillId="0" borderId="14" xfId="0" applyNumberFormat="1" applyFont="1" applyBorder="1" applyAlignment="1">
      <alignment horizontal="center" vertical="center" wrapText="1"/>
    </xf>
    <xf numFmtId="0" fontId="9" fillId="0" borderId="14" xfId="0" applyFont="1" applyBorder="1" applyAlignment="1">
      <alignment horizontal="center" vertical="center" wrapText="1"/>
    </xf>
    <xf numFmtId="0" fontId="11" fillId="0" borderId="14" xfId="0" applyFont="1" applyBorder="1" applyAlignment="1">
      <alignment horizontal="center" vertical="center" wrapText="1"/>
    </xf>
    <xf numFmtId="0" fontId="8" fillId="5" borderId="16"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8" fillId="5" borderId="18" xfId="0" applyFont="1" applyFill="1" applyBorder="1" applyAlignment="1">
      <alignment horizontal="center" vertical="center" wrapText="1"/>
    </xf>
    <xf numFmtId="0" fontId="8" fillId="5" borderId="19" xfId="0" applyFont="1" applyFill="1" applyBorder="1" applyAlignment="1">
      <alignment horizontal="center" vertical="center" wrapText="1"/>
    </xf>
    <xf numFmtId="0" fontId="9" fillId="0" borderId="13" xfId="0" applyFont="1" applyBorder="1" applyAlignment="1">
      <alignment wrapText="1"/>
    </xf>
    <xf numFmtId="164" fontId="12" fillId="0" borderId="20" xfId="1" applyNumberFormat="1" applyFont="1" applyBorder="1" applyAlignment="1">
      <alignment horizontal="center" vertical="center" wrapText="1"/>
    </xf>
    <xf numFmtId="0" fontId="12" fillId="0" borderId="20" xfId="1" applyFont="1" applyBorder="1" applyAlignment="1">
      <alignment horizontal="center" vertical="center" wrapText="1"/>
    </xf>
    <xf numFmtId="0" fontId="12" fillId="0" borderId="20" xfId="1" applyFont="1" applyBorder="1" applyAlignment="1">
      <alignment horizontal="left" vertical="center" wrapText="1"/>
    </xf>
    <xf numFmtId="0" fontId="12" fillId="0" borderId="21" xfId="1" applyFont="1" applyBorder="1" applyAlignment="1">
      <alignment horizontal="center" vertical="center" wrapText="1"/>
    </xf>
    <xf numFmtId="165" fontId="12" fillId="0" borderId="21" xfId="1" applyNumberFormat="1" applyFont="1" applyBorder="1" applyAlignment="1">
      <alignment horizontal="center" vertical="center" wrapText="1"/>
    </xf>
    <xf numFmtId="166" fontId="12" fillId="0" borderId="21" xfId="1" applyNumberFormat="1" applyFont="1" applyBorder="1" applyAlignment="1">
      <alignment horizontal="center" vertical="center" wrapText="1"/>
    </xf>
    <xf numFmtId="0" fontId="14" fillId="0" borderId="13" xfId="0" applyFont="1" applyBorder="1" applyAlignment="1">
      <alignment horizontal="left" vertical="center" wrapText="1"/>
    </xf>
    <xf numFmtId="0" fontId="14" fillId="0" borderId="13" xfId="0" applyFont="1" applyBorder="1" applyAlignment="1">
      <alignment horizontal="center" vertical="center" wrapText="1"/>
    </xf>
    <xf numFmtId="0" fontId="16" fillId="4" borderId="13" xfId="0" applyFont="1" applyFill="1" applyBorder="1" applyAlignment="1">
      <alignment horizontal="center" vertical="center" wrapText="1"/>
    </xf>
    <xf numFmtId="0" fontId="14" fillId="8" borderId="13" xfId="0" applyFont="1" applyFill="1" applyBorder="1" applyAlignment="1">
      <alignment horizontal="left" vertical="center" wrapText="1"/>
    </xf>
    <xf numFmtId="0" fontId="14" fillId="0" borderId="14" xfId="0" applyFont="1" applyBorder="1" applyAlignment="1">
      <alignment horizontal="left" vertical="center" wrapText="1"/>
    </xf>
    <xf numFmtId="0" fontId="14" fillId="0" borderId="13" xfId="0" applyFont="1" applyBorder="1" applyAlignment="1">
      <alignment horizontal="justify" vertical="center" wrapText="1"/>
    </xf>
    <xf numFmtId="0" fontId="14" fillId="0" borderId="0" xfId="0" applyFont="1" applyAlignment="1">
      <alignment horizontal="left" vertical="center" wrapText="1"/>
    </xf>
    <xf numFmtId="0" fontId="14" fillId="0" borderId="0" xfId="0" applyFont="1" applyAlignment="1">
      <alignment wrapText="1"/>
    </xf>
    <xf numFmtId="0" fontId="9" fillId="0" borderId="2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0" xfId="0" applyFont="1" applyBorder="1" applyAlignment="1">
      <alignment horizontal="center" vertical="center" wrapText="1"/>
    </xf>
    <xf numFmtId="44" fontId="9" fillId="0" borderId="30" xfId="2" applyFont="1" applyFill="1" applyBorder="1" applyAlignment="1">
      <alignment horizontal="center" vertical="center" wrapText="1"/>
    </xf>
    <xf numFmtId="44" fontId="9" fillId="0" borderId="32" xfId="2" applyFont="1" applyFill="1" applyBorder="1" applyAlignment="1">
      <alignment horizontal="center" vertical="center" wrapText="1"/>
    </xf>
    <xf numFmtId="0" fontId="9" fillId="0" borderId="34" xfId="0" applyFont="1" applyBorder="1" applyAlignment="1">
      <alignment horizontal="center" vertical="center" wrapText="1"/>
    </xf>
    <xf numFmtId="166" fontId="9" fillId="0" borderId="32" xfId="0" applyNumberFormat="1" applyFont="1" applyBorder="1" applyAlignment="1">
      <alignment horizontal="center" vertical="center" wrapText="1"/>
    </xf>
    <xf numFmtId="44" fontId="9" fillId="0" borderId="32" xfId="2" applyFont="1" applyBorder="1" applyAlignment="1">
      <alignment horizontal="center" vertical="center" wrapText="1"/>
    </xf>
    <xf numFmtId="166" fontId="9" fillId="0" borderId="33" xfId="0" applyNumberFormat="1" applyFont="1" applyBorder="1" applyAlignment="1">
      <alignment horizontal="center" vertical="center" wrapText="1"/>
    </xf>
    <xf numFmtId="166" fontId="9" fillId="0" borderId="28" xfId="0" applyNumberFormat="1" applyFont="1" applyBorder="1" applyAlignment="1">
      <alignment horizontal="center" vertical="center" wrapText="1"/>
    </xf>
    <xf numFmtId="166" fontId="9" fillId="0" borderId="29" xfId="0" applyNumberFormat="1" applyFont="1" applyBorder="1" applyAlignment="1">
      <alignment horizontal="center" vertical="center" wrapText="1"/>
    </xf>
    <xf numFmtId="166" fontId="18" fillId="0" borderId="38" xfId="0" applyNumberFormat="1" applyFont="1" applyBorder="1" applyAlignment="1">
      <alignment horizontal="center" vertical="center" wrapText="1"/>
    </xf>
    <xf numFmtId="0" fontId="9" fillId="0" borderId="39" xfId="0" applyFont="1" applyBorder="1" applyAlignment="1">
      <alignment horizontal="center" vertical="center" wrapText="1"/>
    </xf>
    <xf numFmtId="0" fontId="9" fillId="0" borderId="33" xfId="0" applyFont="1" applyBorder="1" applyAlignment="1">
      <alignment horizontal="center" vertical="center" wrapText="1"/>
    </xf>
    <xf numFmtId="44" fontId="9" fillId="0" borderId="28" xfId="2" applyFont="1" applyFill="1" applyBorder="1" applyAlignment="1">
      <alignment horizontal="center" vertical="center" wrapText="1"/>
    </xf>
    <xf numFmtId="14" fontId="9" fillId="0" borderId="0" xfId="0" applyNumberFormat="1" applyFont="1" applyAlignment="1">
      <alignment wrapText="1"/>
    </xf>
    <xf numFmtId="0" fontId="20" fillId="0" borderId="13" xfId="0" applyFont="1" applyBorder="1" applyAlignment="1">
      <alignment horizontal="center" vertical="center" wrapText="1"/>
    </xf>
    <xf numFmtId="0" fontId="19" fillId="0" borderId="13" xfId="0" applyFont="1" applyBorder="1" applyAlignment="1">
      <alignment horizontal="left" vertical="center" wrapText="1"/>
    </xf>
    <xf numFmtId="14" fontId="20" fillId="0" borderId="13" xfId="0" applyNumberFormat="1" applyFont="1" applyBorder="1" applyAlignment="1">
      <alignment horizontal="center" vertical="center" wrapText="1"/>
    </xf>
    <xf numFmtId="166" fontId="20" fillId="0" borderId="13" xfId="0" applyNumberFormat="1" applyFont="1" applyBorder="1" applyAlignment="1">
      <alignment horizontal="center" vertical="center" wrapText="1"/>
    </xf>
    <xf numFmtId="0" fontId="24" fillId="0" borderId="13" xfId="0" applyFont="1" applyBorder="1" applyAlignment="1">
      <alignment horizontal="center" vertical="center" wrapText="1"/>
    </xf>
    <xf numFmtId="0" fontId="21" fillId="0" borderId="13" xfId="0" applyFont="1" applyBorder="1" applyAlignment="1">
      <alignment horizontal="center" vertical="center" wrapText="1"/>
    </xf>
    <xf numFmtId="0" fontId="22" fillId="5" borderId="17" xfId="0" applyFont="1" applyFill="1" applyBorder="1" applyAlignment="1">
      <alignment horizontal="center" vertical="center" wrapText="1"/>
    </xf>
    <xf numFmtId="0" fontId="19" fillId="0" borderId="13" xfId="0" applyFont="1" applyBorder="1" applyAlignment="1">
      <alignment horizontal="justify" vertical="center" wrapText="1"/>
    </xf>
    <xf numFmtId="0" fontId="22" fillId="5" borderId="11" xfId="0" applyFont="1" applyFill="1" applyBorder="1" applyAlignment="1">
      <alignment horizontal="center" vertical="center" wrapText="1"/>
    </xf>
    <xf numFmtId="0" fontId="22" fillId="5" borderId="18" xfId="0" applyFont="1" applyFill="1" applyBorder="1" applyAlignment="1">
      <alignment horizontal="center" vertical="center" wrapText="1"/>
    </xf>
    <xf numFmtId="0" fontId="22" fillId="5" borderId="19" xfId="0" applyFont="1" applyFill="1" applyBorder="1" applyAlignment="1">
      <alignment horizontal="center" vertical="center" wrapText="1"/>
    </xf>
    <xf numFmtId="0" fontId="20" fillId="0" borderId="46" xfId="0" applyFont="1" applyBorder="1" applyAlignment="1">
      <alignment horizontal="center" vertical="center" wrapText="1"/>
    </xf>
    <xf numFmtId="14" fontId="22" fillId="4" borderId="14" xfId="0" applyNumberFormat="1" applyFont="1" applyFill="1" applyBorder="1" applyAlignment="1">
      <alignment horizontal="center" vertical="center" wrapText="1"/>
    </xf>
    <xf numFmtId="0" fontId="22" fillId="4" borderId="14" xfId="0" applyFont="1" applyFill="1" applyBorder="1" applyAlignment="1">
      <alignment horizontal="center" vertical="center" wrapText="1"/>
    </xf>
    <xf numFmtId="14" fontId="20" fillId="8" borderId="46" xfId="0" applyNumberFormat="1" applyFont="1" applyFill="1" applyBorder="1" applyAlignment="1">
      <alignment horizontal="center" vertical="center" wrapText="1"/>
    </xf>
    <xf numFmtId="166" fontId="20" fillId="8" borderId="46" xfId="0" applyNumberFormat="1" applyFont="1" applyFill="1" applyBorder="1" applyAlignment="1">
      <alignment horizontal="center" vertical="center" wrapText="1"/>
    </xf>
    <xf numFmtId="0" fontId="20" fillId="8" borderId="46" xfId="0" applyFont="1" applyFill="1" applyBorder="1" applyAlignment="1">
      <alignment horizontal="center" vertical="center" wrapText="1"/>
    </xf>
    <xf numFmtId="0" fontId="21" fillId="8" borderId="46" xfId="0" applyFont="1" applyFill="1" applyBorder="1" applyAlignment="1">
      <alignment horizontal="center" vertical="center" wrapText="1"/>
    </xf>
    <xf numFmtId="0" fontId="23" fillId="8" borderId="46" xfId="0" applyFont="1" applyFill="1" applyBorder="1" applyAlignment="1">
      <alignment horizontal="center" vertical="center" wrapText="1"/>
    </xf>
    <xf numFmtId="0" fontId="25" fillId="4" borderId="47" xfId="0" applyFont="1" applyFill="1" applyBorder="1" applyAlignment="1">
      <alignment horizontal="center" vertical="center" wrapText="1"/>
    </xf>
    <xf numFmtId="0" fontId="19" fillId="8" borderId="45" xfId="0" applyFont="1" applyFill="1" applyBorder="1" applyAlignment="1">
      <alignment horizontal="left" vertical="center" wrapText="1"/>
    </xf>
    <xf numFmtId="0" fontId="22" fillId="7" borderId="48" xfId="0" applyFont="1" applyFill="1" applyBorder="1" applyAlignment="1">
      <alignment horizontal="center" vertical="center" wrapText="1"/>
    </xf>
    <xf numFmtId="0" fontId="22" fillId="5" borderId="49" xfId="0" applyFont="1" applyFill="1" applyBorder="1" applyAlignment="1">
      <alignment horizontal="center" vertical="center" wrapText="1"/>
    </xf>
    <xf numFmtId="169" fontId="20" fillId="8" borderId="46" xfId="0" applyNumberFormat="1" applyFont="1" applyFill="1" applyBorder="1" applyAlignment="1">
      <alignment horizontal="center" vertical="center" wrapText="1"/>
    </xf>
    <xf numFmtId="169" fontId="20" fillId="0" borderId="46" xfId="0" applyNumberFormat="1" applyFont="1" applyBorder="1" applyAlignment="1">
      <alignment horizontal="center" vertical="center" wrapText="1"/>
    </xf>
    <xf numFmtId="169" fontId="24" fillId="0" borderId="46" xfId="0" applyNumberFormat="1" applyFont="1" applyBorder="1" applyAlignment="1">
      <alignment horizontal="center" vertical="center" wrapText="1"/>
    </xf>
    <xf numFmtId="0" fontId="24" fillId="8" borderId="46" xfId="0" applyFont="1" applyFill="1" applyBorder="1" applyAlignment="1">
      <alignment horizontal="center" vertical="center" wrapText="1"/>
    </xf>
    <xf numFmtId="0" fontId="22" fillId="5" borderId="50" xfId="0" applyFont="1" applyFill="1" applyBorder="1" applyAlignment="1">
      <alignment horizontal="center" vertical="center" wrapText="1"/>
    </xf>
    <xf numFmtId="0" fontId="20" fillId="0" borderId="13" xfId="0" applyFont="1" applyBorder="1" applyAlignment="1">
      <alignment vertical="center" wrapText="1"/>
    </xf>
    <xf numFmtId="0" fontId="19" fillId="0" borderId="16" xfId="0" applyFont="1" applyBorder="1" applyAlignment="1">
      <alignment horizontal="left" vertical="center" wrapText="1"/>
    </xf>
    <xf numFmtId="14" fontId="20" fillId="0" borderId="16" xfId="0" applyNumberFormat="1" applyFont="1" applyBorder="1" applyAlignment="1">
      <alignment horizontal="center" vertical="center" wrapText="1"/>
    </xf>
    <xf numFmtId="166" fontId="20" fillId="0" borderId="16" xfId="0" applyNumberFormat="1" applyFont="1" applyBorder="1" applyAlignment="1">
      <alignment horizontal="center" vertical="center" wrapText="1"/>
    </xf>
    <xf numFmtId="0" fontId="20" fillId="0" borderId="51" xfId="0" applyFont="1" applyBorder="1" applyAlignment="1">
      <alignment horizontal="center" vertical="center" wrapText="1"/>
    </xf>
    <xf numFmtId="0" fontId="20" fillId="5" borderId="51" xfId="0" applyFont="1" applyFill="1" applyBorder="1" applyAlignment="1">
      <alignment horizontal="center" vertical="center" wrapText="1"/>
    </xf>
    <xf numFmtId="0" fontId="22" fillId="5" borderId="54" xfId="0" applyFont="1" applyFill="1" applyBorder="1" applyAlignment="1">
      <alignment horizontal="center" vertical="center" wrapText="1"/>
    </xf>
    <xf numFmtId="0" fontId="19" fillId="8" borderId="46" xfId="0" applyFont="1" applyFill="1" applyBorder="1" applyAlignment="1">
      <alignment horizontal="center" vertical="center" wrapText="1"/>
    </xf>
    <xf numFmtId="0" fontId="8" fillId="4" borderId="0" xfId="0" applyFont="1" applyFill="1" applyAlignment="1">
      <alignment horizontal="center" wrapText="1"/>
    </xf>
    <xf numFmtId="166" fontId="29" fillId="10" borderId="46" xfId="0" applyNumberFormat="1" applyFont="1" applyFill="1" applyBorder="1" applyAlignment="1">
      <alignment horizontal="center" vertical="center" wrapText="1"/>
    </xf>
    <xf numFmtId="0" fontId="23" fillId="8" borderId="45" xfId="0" applyFont="1" applyFill="1" applyBorder="1" applyAlignment="1">
      <alignment horizontal="left" vertical="center" wrapText="1"/>
    </xf>
    <xf numFmtId="166" fontId="20" fillId="8" borderId="46" xfId="0" applyNumberFormat="1" applyFont="1" applyFill="1" applyBorder="1" applyAlignment="1">
      <alignment horizontal="left" vertical="center" wrapText="1"/>
    </xf>
    <xf numFmtId="166" fontId="29" fillId="8" borderId="46" xfId="0" applyNumberFormat="1" applyFont="1" applyFill="1" applyBorder="1" applyAlignment="1">
      <alignment horizontal="center" vertical="center" wrapText="1"/>
    </xf>
    <xf numFmtId="170" fontId="20" fillId="8" borderId="46" xfId="0" applyNumberFormat="1" applyFont="1" applyFill="1" applyBorder="1" applyAlignment="1">
      <alignment horizontal="center" vertical="center" wrapText="1"/>
    </xf>
    <xf numFmtId="0" fontId="28" fillId="7" borderId="48" xfId="0" applyFont="1" applyFill="1" applyBorder="1" applyAlignment="1" applyProtection="1">
      <alignment horizontal="center" vertical="center" wrapText="1"/>
      <protection locked="0"/>
    </xf>
    <xf numFmtId="0" fontId="33" fillId="0" borderId="0" xfId="0" applyFont="1" applyAlignment="1" applyProtection="1">
      <alignment wrapText="1"/>
      <protection locked="0"/>
    </xf>
    <xf numFmtId="0" fontId="28" fillId="5" borderId="49" xfId="0" applyFont="1" applyFill="1" applyBorder="1" applyAlignment="1">
      <alignment horizontal="center" vertical="center" wrapText="1"/>
    </xf>
    <xf numFmtId="0" fontId="33" fillId="0" borderId="35" xfId="0" applyFont="1" applyBorder="1" applyAlignment="1">
      <alignment horizontal="center" vertical="center" wrapText="1"/>
    </xf>
    <xf numFmtId="0" fontId="33" fillId="0" borderId="0" xfId="0" applyFont="1" applyAlignment="1">
      <alignment wrapText="1"/>
    </xf>
    <xf numFmtId="0" fontId="33" fillId="0" borderId="56" xfId="0" applyFont="1" applyBorder="1" applyAlignment="1">
      <alignment horizontal="center" vertical="center" wrapText="1"/>
    </xf>
    <xf numFmtId="0" fontId="33" fillId="0" borderId="35" xfId="0" applyFont="1" applyBorder="1" applyAlignment="1">
      <alignment wrapText="1"/>
    </xf>
    <xf numFmtId="0" fontId="33" fillId="0" borderId="56" xfId="0" applyFont="1" applyBorder="1" applyAlignment="1">
      <alignment wrapText="1"/>
    </xf>
    <xf numFmtId="0" fontId="32" fillId="4" borderId="57" xfId="0" applyFont="1" applyFill="1" applyBorder="1" applyAlignment="1" applyProtection="1">
      <alignment horizontal="center" vertical="center" wrapText="1"/>
      <protection locked="0"/>
    </xf>
    <xf numFmtId="14" fontId="28" fillId="4" borderId="57" xfId="0" applyNumberFormat="1" applyFont="1" applyFill="1" applyBorder="1" applyAlignment="1" applyProtection="1">
      <alignment horizontal="center" vertical="center" wrapText="1"/>
      <protection locked="0"/>
    </xf>
    <xf numFmtId="0" fontId="33" fillId="0" borderId="62" xfId="0" applyFont="1" applyBorder="1" applyAlignment="1">
      <alignment horizontal="center" vertical="center" wrapText="1"/>
    </xf>
    <xf numFmtId="0" fontId="33" fillId="0" borderId="60" xfId="0" applyFont="1" applyBorder="1" applyAlignment="1">
      <alignment horizontal="center" vertical="center" wrapText="1"/>
    </xf>
    <xf numFmtId="14" fontId="33" fillId="8" borderId="60" xfId="0" applyNumberFormat="1" applyFont="1" applyFill="1" applyBorder="1" applyAlignment="1">
      <alignment horizontal="center" vertical="center" wrapText="1"/>
    </xf>
    <xf numFmtId="170" fontId="28" fillId="4" borderId="57" xfId="0" applyNumberFormat="1" applyFont="1" applyFill="1" applyBorder="1" applyAlignment="1" applyProtection="1">
      <alignment horizontal="center" vertical="center" wrapText="1"/>
      <protection locked="0"/>
    </xf>
    <xf numFmtId="170" fontId="33" fillId="0" borderId="62" xfId="0" applyNumberFormat="1" applyFont="1" applyBorder="1" applyAlignment="1">
      <alignment horizontal="center" vertical="center" wrapText="1"/>
    </xf>
    <xf numFmtId="170" fontId="33" fillId="0" borderId="60" xfId="0" applyNumberFormat="1" applyFont="1" applyBorder="1" applyAlignment="1">
      <alignment horizontal="center" vertical="center" wrapText="1"/>
    </xf>
    <xf numFmtId="166" fontId="33" fillId="8" borderId="60" xfId="0" applyNumberFormat="1" applyFont="1" applyFill="1" applyBorder="1" applyAlignment="1">
      <alignment horizontal="center" vertical="center" wrapText="1"/>
    </xf>
    <xf numFmtId="0" fontId="28" fillId="4" borderId="47" xfId="0" applyFont="1" applyFill="1" applyBorder="1" applyAlignment="1" applyProtection="1">
      <alignment horizontal="center" vertical="center" wrapText="1"/>
      <protection locked="0"/>
    </xf>
    <xf numFmtId="0" fontId="28" fillId="4" borderId="57" xfId="0" applyFont="1" applyFill="1" applyBorder="1" applyAlignment="1" applyProtection="1">
      <alignment horizontal="center" vertical="center" wrapText="1"/>
      <protection locked="0"/>
    </xf>
    <xf numFmtId="0" fontId="37" fillId="0" borderId="60" xfId="0" applyFont="1" applyBorder="1" applyAlignment="1">
      <alignment horizontal="center" vertical="center" wrapText="1"/>
    </xf>
    <xf numFmtId="0" fontId="33" fillId="8" borderId="60" xfId="0" applyFont="1" applyFill="1" applyBorder="1" applyAlignment="1">
      <alignment horizontal="center" vertical="center" wrapText="1"/>
    </xf>
    <xf numFmtId="0" fontId="34" fillId="0" borderId="60" xfId="0" applyFont="1" applyBorder="1" applyAlignment="1">
      <alignment horizontal="center" vertical="center" wrapText="1"/>
    </xf>
    <xf numFmtId="0" fontId="38" fillId="8" borderId="60" xfId="0" applyFont="1" applyFill="1" applyBorder="1" applyAlignment="1">
      <alignment horizontal="center" vertical="center" wrapText="1"/>
    </xf>
    <xf numFmtId="0" fontId="33" fillId="0" borderId="63" xfId="0" applyFont="1" applyBorder="1" applyAlignment="1">
      <alignment horizontal="center" vertical="center" wrapText="1"/>
    </xf>
    <xf numFmtId="0" fontId="33" fillId="0" borderId="64" xfId="0" applyFont="1" applyBorder="1" applyAlignment="1">
      <alignment horizontal="center" vertical="center" wrapText="1"/>
    </xf>
    <xf numFmtId="0" fontId="33" fillId="0" borderId="65" xfId="0" applyFont="1" applyBorder="1" applyAlignment="1">
      <alignment horizontal="center" vertical="center" wrapText="1"/>
    </xf>
    <xf numFmtId="166" fontId="22" fillId="5" borderId="46" xfId="0" applyNumberFormat="1" applyFont="1" applyFill="1" applyBorder="1" applyAlignment="1">
      <alignment horizontal="center" vertical="center" wrapText="1"/>
    </xf>
    <xf numFmtId="0" fontId="22" fillId="5" borderId="46" xfId="0" applyFont="1" applyFill="1" applyBorder="1" applyAlignment="1">
      <alignment horizontal="center" vertical="center" wrapText="1"/>
    </xf>
    <xf numFmtId="0" fontId="39" fillId="5" borderId="46" xfId="0" applyFont="1" applyFill="1" applyBorder="1" applyAlignment="1">
      <alignment horizontal="center" vertical="center" wrapText="1"/>
    </xf>
    <xf numFmtId="169" fontId="22" fillId="5" borderId="46" xfId="0" applyNumberFormat="1" applyFont="1" applyFill="1" applyBorder="1" applyAlignment="1">
      <alignment horizontal="center" vertical="center" wrapText="1"/>
    </xf>
    <xf numFmtId="0" fontId="40" fillId="5" borderId="49" xfId="0" applyFont="1" applyFill="1" applyBorder="1" applyAlignment="1">
      <alignment horizontal="center" vertical="center" wrapText="1"/>
    </xf>
    <xf numFmtId="166" fontId="40" fillId="5" borderId="46" xfId="0" applyNumberFormat="1" applyFont="1" applyFill="1" applyBorder="1" applyAlignment="1">
      <alignment horizontal="center" vertical="center" wrapText="1"/>
    </xf>
    <xf numFmtId="0" fontId="40" fillId="5" borderId="46" xfId="0" applyFont="1" applyFill="1" applyBorder="1" applyAlignment="1">
      <alignment horizontal="center" vertical="center" wrapText="1"/>
    </xf>
    <xf numFmtId="0" fontId="42" fillId="5" borderId="46" xfId="0" applyFont="1" applyFill="1" applyBorder="1" applyAlignment="1">
      <alignment horizontal="center" vertical="center" wrapText="1"/>
    </xf>
    <xf numFmtId="169" fontId="40" fillId="5" borderId="46" xfId="0" applyNumberFormat="1" applyFont="1" applyFill="1" applyBorder="1" applyAlignment="1">
      <alignment horizontal="center" vertical="center" wrapText="1"/>
    </xf>
    <xf numFmtId="0" fontId="40" fillId="5" borderId="0" xfId="0" applyFont="1" applyFill="1" applyAlignment="1">
      <alignment wrapText="1"/>
    </xf>
    <xf numFmtId="0" fontId="22" fillId="5" borderId="0" xfId="0" applyFont="1" applyFill="1" applyAlignment="1">
      <alignment wrapText="1"/>
    </xf>
    <xf numFmtId="166" fontId="22" fillId="8" borderId="46" xfId="0" applyNumberFormat="1" applyFont="1" applyFill="1" applyBorder="1" applyAlignment="1">
      <alignment horizontal="center" vertical="center" wrapText="1"/>
    </xf>
    <xf numFmtId="0" fontId="22" fillId="8" borderId="46" xfId="0" applyFont="1" applyFill="1" applyBorder="1" applyAlignment="1">
      <alignment horizontal="center" vertical="center" wrapText="1"/>
    </xf>
    <xf numFmtId="0" fontId="33" fillId="0" borderId="58" xfId="0" applyFont="1" applyBorder="1" applyAlignment="1">
      <alignment horizontal="center" vertical="center" wrapText="1"/>
    </xf>
    <xf numFmtId="0" fontId="33" fillId="0" borderId="59" xfId="0" applyFont="1" applyBorder="1" applyAlignment="1">
      <alignment horizontal="center" vertical="center" wrapText="1"/>
    </xf>
    <xf numFmtId="0" fontId="33" fillId="0" borderId="61" xfId="0" applyFont="1" applyBorder="1" applyAlignment="1">
      <alignment horizontal="center" wrapText="1"/>
    </xf>
    <xf numFmtId="170" fontId="33" fillId="0" borderId="61" xfId="0" applyNumberFormat="1" applyFont="1" applyBorder="1" applyAlignment="1">
      <alignment horizontal="center" wrapText="1"/>
    </xf>
    <xf numFmtId="0" fontId="33" fillId="0" borderId="0" xfId="0" applyFont="1" applyAlignment="1">
      <alignment horizontal="center" wrapText="1"/>
    </xf>
    <xf numFmtId="166" fontId="40" fillId="8" borderId="46" xfId="0" applyNumberFormat="1" applyFont="1" applyFill="1" applyBorder="1" applyAlignment="1">
      <alignment horizontal="center" vertical="center" wrapText="1"/>
    </xf>
    <xf numFmtId="0" fontId="40" fillId="8" borderId="46" xfId="0" applyFont="1" applyFill="1" applyBorder="1" applyAlignment="1">
      <alignment horizontal="center" vertical="center" wrapText="1"/>
    </xf>
    <xf numFmtId="0" fontId="38" fillId="0" borderId="60" xfId="0" applyFont="1" applyBorder="1" applyAlignment="1">
      <alignment horizontal="center" vertical="center" wrapText="1"/>
    </xf>
    <xf numFmtId="0" fontId="33" fillId="0" borderId="46" xfId="0" applyFont="1" applyBorder="1" applyAlignment="1">
      <alignment horizontal="center" vertical="center" wrapText="1"/>
    </xf>
    <xf numFmtId="0" fontId="28" fillId="7" borderId="50" xfId="0" applyFont="1" applyFill="1" applyBorder="1" applyAlignment="1" applyProtection="1">
      <alignment horizontal="center" vertical="center" wrapText="1"/>
      <protection locked="0"/>
    </xf>
    <xf numFmtId="0" fontId="32" fillId="4" borderId="50" xfId="0" applyFont="1" applyFill="1" applyBorder="1" applyAlignment="1" applyProtection="1">
      <alignment horizontal="center" vertical="center" wrapText="1"/>
      <protection locked="0"/>
    </xf>
    <xf numFmtId="14" fontId="28" fillId="4" borderId="50" xfId="0" applyNumberFormat="1" applyFont="1" applyFill="1" applyBorder="1" applyAlignment="1" applyProtection="1">
      <alignment horizontal="center" vertical="center" wrapText="1"/>
      <protection locked="0"/>
    </xf>
    <xf numFmtId="170" fontId="28" fillId="4" borderId="50" xfId="0" applyNumberFormat="1" applyFont="1" applyFill="1" applyBorder="1" applyAlignment="1" applyProtection="1">
      <alignment horizontal="center" vertical="center" wrapText="1"/>
      <protection locked="0"/>
    </xf>
    <xf numFmtId="0" fontId="28" fillId="4" borderId="50" xfId="0" applyFont="1" applyFill="1" applyBorder="1" applyAlignment="1" applyProtection="1">
      <alignment horizontal="center" vertical="center" wrapText="1"/>
      <protection locked="0"/>
    </xf>
    <xf numFmtId="0" fontId="28" fillId="5" borderId="50" xfId="0" applyFont="1" applyFill="1" applyBorder="1" applyAlignment="1">
      <alignment horizontal="center" vertical="center" wrapText="1"/>
    </xf>
    <xf numFmtId="0" fontId="33" fillId="0" borderId="50" xfId="0" applyFont="1" applyBorder="1" applyAlignment="1">
      <alignment horizontal="center" vertical="center" wrapText="1"/>
    </xf>
    <xf numFmtId="170" fontId="33" fillId="0" borderId="50" xfId="0" applyNumberFormat="1" applyFont="1" applyBorder="1" applyAlignment="1">
      <alignment horizontal="center" vertical="center" wrapText="1"/>
    </xf>
    <xf numFmtId="0" fontId="34" fillId="8" borderId="50" xfId="0" applyFont="1" applyFill="1" applyBorder="1" applyAlignment="1">
      <alignment horizontal="center" vertical="center" wrapText="1"/>
    </xf>
    <xf numFmtId="0" fontId="34" fillId="0" borderId="50" xfId="0" applyFont="1" applyBorder="1" applyAlignment="1">
      <alignment horizontal="center" vertical="center" wrapText="1"/>
    </xf>
    <xf numFmtId="0" fontId="36" fillId="0" borderId="50" xfId="0" applyFont="1" applyBorder="1" applyAlignment="1">
      <alignment horizontal="center" vertical="center" wrapText="1"/>
    </xf>
    <xf numFmtId="0" fontId="37" fillId="0" borderId="50" xfId="0" applyFont="1" applyBorder="1" applyAlignment="1">
      <alignment horizontal="center" vertical="center" wrapText="1"/>
    </xf>
    <xf numFmtId="170" fontId="37" fillId="0" borderId="50" xfId="0" applyNumberFormat="1" applyFont="1" applyBorder="1" applyAlignment="1">
      <alignment horizontal="center" vertical="center" wrapText="1"/>
    </xf>
    <xf numFmtId="0" fontId="38" fillId="8" borderId="50" xfId="0" applyFont="1" applyFill="1" applyBorder="1" applyAlignment="1">
      <alignment horizontal="center" vertical="center" wrapText="1"/>
    </xf>
    <xf numFmtId="14" fontId="33" fillId="8" borderId="50" xfId="0" applyNumberFormat="1" applyFont="1" applyFill="1" applyBorder="1" applyAlignment="1">
      <alignment horizontal="center" vertical="center" wrapText="1"/>
    </xf>
    <xf numFmtId="166" fontId="33" fillId="8" borderId="50" xfId="0" applyNumberFormat="1" applyFont="1" applyFill="1" applyBorder="1" applyAlignment="1">
      <alignment horizontal="center" vertical="center" wrapText="1"/>
    </xf>
    <xf numFmtId="0" fontId="33" fillId="8" borderId="50" xfId="0" applyFont="1" applyFill="1" applyBorder="1" applyAlignment="1">
      <alignment horizontal="center" vertical="center" wrapText="1"/>
    </xf>
    <xf numFmtId="0" fontId="36" fillId="8" borderId="50" xfId="0" applyFont="1" applyFill="1" applyBorder="1" applyAlignment="1">
      <alignment horizontal="center" vertical="center" wrapText="1"/>
    </xf>
    <xf numFmtId="166" fontId="40" fillId="8" borderId="50" xfId="0" applyNumberFormat="1" applyFont="1" applyFill="1" applyBorder="1" applyAlignment="1">
      <alignment horizontal="center" vertical="center" wrapText="1"/>
    </xf>
    <xf numFmtId="0" fontId="40" fillId="8" borderId="50" xfId="0" applyFont="1" applyFill="1" applyBorder="1" applyAlignment="1">
      <alignment horizontal="center" vertical="center" wrapText="1"/>
    </xf>
    <xf numFmtId="0" fontId="44" fillId="0" borderId="0" xfId="0" applyFont="1" applyAlignment="1">
      <alignment horizontal="center" vertical="center" wrapText="1"/>
    </xf>
    <xf numFmtId="0" fontId="36" fillId="0" borderId="60" xfId="0" applyFont="1" applyBorder="1" applyAlignment="1">
      <alignment horizontal="center" vertical="center" wrapText="1"/>
    </xf>
    <xf numFmtId="0" fontId="33" fillId="12" borderId="50" xfId="0" applyFont="1" applyFill="1" applyBorder="1" applyAlignment="1">
      <alignment horizontal="center" vertical="center" wrapText="1"/>
    </xf>
    <xf numFmtId="0" fontId="33" fillId="13" borderId="50" xfId="0" applyFont="1" applyFill="1" applyBorder="1" applyAlignment="1">
      <alignment horizontal="center" vertical="center" wrapText="1"/>
    </xf>
    <xf numFmtId="166" fontId="46" fillId="10" borderId="46" xfId="0" applyNumberFormat="1" applyFont="1" applyFill="1" applyBorder="1" applyAlignment="1">
      <alignment horizontal="center" vertical="center" wrapText="1"/>
    </xf>
    <xf numFmtId="0" fontId="50" fillId="7" borderId="48" xfId="0" applyFont="1" applyFill="1" applyBorder="1" applyAlignment="1" applyProtection="1">
      <alignment horizontal="center" vertical="center" wrapText="1"/>
      <protection locked="0"/>
    </xf>
    <xf numFmtId="0" fontId="51" fillId="4" borderId="57" xfId="0" applyFont="1" applyFill="1" applyBorder="1" applyAlignment="1" applyProtection="1">
      <alignment horizontal="center" vertical="center" wrapText="1"/>
      <protection locked="0"/>
    </xf>
    <xf numFmtId="14" fontId="50" fillId="4" borderId="57" xfId="0" applyNumberFormat="1" applyFont="1" applyFill="1" applyBorder="1" applyAlignment="1" applyProtection="1">
      <alignment horizontal="center" vertical="center" wrapText="1"/>
      <protection locked="0"/>
    </xf>
    <xf numFmtId="170" fontId="50" fillId="4" borderId="57" xfId="0" applyNumberFormat="1" applyFont="1" applyFill="1" applyBorder="1" applyAlignment="1" applyProtection="1">
      <alignment horizontal="center" vertical="center" wrapText="1"/>
      <protection locked="0"/>
    </xf>
    <xf numFmtId="0" fontId="50" fillId="4" borderId="57" xfId="0" applyFont="1" applyFill="1" applyBorder="1" applyAlignment="1" applyProtection="1">
      <alignment horizontal="center" vertical="center" wrapText="1"/>
      <protection locked="0"/>
    </xf>
    <xf numFmtId="0" fontId="50" fillId="4" borderId="47" xfId="0" applyFont="1" applyFill="1" applyBorder="1" applyAlignment="1" applyProtection="1">
      <alignment horizontal="center" vertical="center" wrapText="1"/>
      <protection locked="0"/>
    </xf>
    <xf numFmtId="0" fontId="52" fillId="0" borderId="0" xfId="0" applyFont="1" applyAlignment="1" applyProtection="1">
      <alignment wrapText="1"/>
      <protection locked="0"/>
    </xf>
    <xf numFmtId="0" fontId="50" fillId="5" borderId="49" xfId="0" applyFont="1" applyFill="1" applyBorder="1" applyAlignment="1">
      <alignment horizontal="center" vertical="center" wrapText="1"/>
    </xf>
    <xf numFmtId="0" fontId="52" fillId="0" borderId="58" xfId="0" applyFont="1" applyBorder="1" applyAlignment="1">
      <alignment horizontal="center" vertical="center" wrapText="1"/>
    </xf>
    <xf numFmtId="0" fontId="52" fillId="0" borderId="62" xfId="0" applyFont="1" applyBorder="1" applyAlignment="1">
      <alignment horizontal="center" vertical="center" wrapText="1"/>
    </xf>
    <xf numFmtId="170" fontId="52" fillId="0" borderId="62" xfId="0" applyNumberFormat="1" applyFont="1" applyBorder="1" applyAlignment="1">
      <alignment horizontal="center" vertical="center" wrapText="1"/>
    </xf>
    <xf numFmtId="0" fontId="53" fillId="8" borderId="60" xfId="0" applyFont="1" applyFill="1" applyBorder="1" applyAlignment="1">
      <alignment horizontal="center" vertical="center" wrapText="1"/>
    </xf>
    <xf numFmtId="0" fontId="52" fillId="0" borderId="46" xfId="0" applyFont="1" applyBorder="1" applyAlignment="1">
      <alignment horizontal="center" vertical="center" wrapText="1"/>
    </xf>
    <xf numFmtId="0" fontId="52" fillId="0" borderId="35" xfId="0" applyFont="1" applyBorder="1" applyAlignment="1">
      <alignment horizontal="center" vertical="center" wrapText="1"/>
    </xf>
    <xf numFmtId="0" fontId="52" fillId="0" borderId="63" xfId="0" applyFont="1" applyBorder="1" applyAlignment="1">
      <alignment horizontal="center" vertical="center" wrapText="1"/>
    </xf>
    <xf numFmtId="0" fontId="52" fillId="0" borderId="0" xfId="0" applyFont="1" applyAlignment="1">
      <alignment wrapText="1"/>
    </xf>
    <xf numFmtId="0" fontId="52" fillId="0" borderId="59" xfId="0" applyFont="1" applyBorder="1" applyAlignment="1">
      <alignment horizontal="center" vertical="center" wrapText="1"/>
    </xf>
    <xf numFmtId="0" fontId="52" fillId="0" borderId="60" xfId="0" applyFont="1" applyBorder="1" applyAlignment="1">
      <alignment horizontal="center" vertical="center" wrapText="1"/>
    </xf>
    <xf numFmtId="0" fontId="56" fillId="0" borderId="60" xfId="0" applyFont="1" applyBorder="1" applyAlignment="1">
      <alignment horizontal="center" vertical="center" wrapText="1"/>
    </xf>
    <xf numFmtId="170" fontId="52" fillId="0" borderId="60" xfId="0" applyNumberFormat="1" applyFont="1" applyBorder="1" applyAlignment="1">
      <alignment horizontal="center" vertical="center" wrapText="1"/>
    </xf>
    <xf numFmtId="0" fontId="52" fillId="0" borderId="56" xfId="0" applyFont="1" applyBorder="1" applyAlignment="1">
      <alignment horizontal="center" vertical="center" wrapText="1"/>
    </xf>
    <xf numFmtId="0" fontId="52" fillId="0" borderId="64" xfId="0" applyFont="1" applyBorder="1" applyAlignment="1">
      <alignment horizontal="center" vertical="center" wrapText="1"/>
    </xf>
    <xf numFmtId="0" fontId="52" fillId="0" borderId="65" xfId="0" applyFont="1" applyBorder="1" applyAlignment="1">
      <alignment horizontal="center" vertical="center" wrapText="1"/>
    </xf>
    <xf numFmtId="0" fontId="53" fillId="0" borderId="60" xfId="0" applyFont="1" applyBorder="1" applyAlignment="1">
      <alignment horizontal="center" vertical="center" wrapText="1"/>
    </xf>
    <xf numFmtId="0" fontId="57" fillId="0" borderId="60" xfId="0" applyFont="1" applyBorder="1" applyAlignment="1">
      <alignment horizontal="center" vertical="center" wrapText="1"/>
    </xf>
    <xf numFmtId="14" fontId="52" fillId="8" borderId="60" xfId="0" applyNumberFormat="1" applyFont="1" applyFill="1" applyBorder="1" applyAlignment="1">
      <alignment horizontal="center" vertical="center" wrapText="1"/>
    </xf>
    <xf numFmtId="166" fontId="52" fillId="8" borderId="60" xfId="0" applyNumberFormat="1" applyFont="1" applyFill="1" applyBorder="1" applyAlignment="1">
      <alignment horizontal="center" vertical="center" wrapText="1"/>
    </xf>
    <xf numFmtId="0" fontId="52" fillId="8" borderId="60" xfId="0" applyFont="1" applyFill="1" applyBorder="1" applyAlignment="1">
      <alignment horizontal="center" vertical="center" wrapText="1"/>
    </xf>
    <xf numFmtId="166" fontId="58" fillId="10" borderId="46" xfId="0" applyNumberFormat="1" applyFont="1" applyFill="1" applyBorder="1" applyAlignment="1">
      <alignment horizontal="center" vertical="center" wrapText="1"/>
    </xf>
    <xf numFmtId="166" fontId="50" fillId="8" borderId="46" xfId="0" applyNumberFormat="1" applyFont="1" applyFill="1" applyBorder="1" applyAlignment="1">
      <alignment horizontal="center" vertical="center" wrapText="1"/>
    </xf>
    <xf numFmtId="0" fontId="50" fillId="8" borderId="46" xfId="0" applyFont="1" applyFill="1" applyBorder="1" applyAlignment="1">
      <alignment horizontal="center" vertical="center" wrapText="1"/>
    </xf>
    <xf numFmtId="166" fontId="50" fillId="5" borderId="46" xfId="0" applyNumberFormat="1" applyFont="1" applyFill="1" applyBorder="1" applyAlignment="1">
      <alignment horizontal="center" vertical="center" wrapText="1"/>
    </xf>
    <xf numFmtId="169" fontId="50" fillId="5" borderId="46" xfId="0" applyNumberFormat="1" applyFont="1" applyFill="1" applyBorder="1" applyAlignment="1">
      <alignment horizontal="center" vertical="center" wrapText="1"/>
    </xf>
    <xf numFmtId="0" fontId="59" fillId="5" borderId="46" xfId="0" applyFont="1" applyFill="1" applyBorder="1" applyAlignment="1">
      <alignment horizontal="center" vertical="center" wrapText="1"/>
    </xf>
    <xf numFmtId="0" fontId="50" fillId="5" borderId="46" xfId="0" applyFont="1" applyFill="1" applyBorder="1" applyAlignment="1">
      <alignment horizontal="center" vertical="center" wrapText="1"/>
    </xf>
    <xf numFmtId="0" fontId="50" fillId="5" borderId="0" xfId="0" applyFont="1" applyFill="1" applyAlignment="1">
      <alignment wrapText="1"/>
    </xf>
    <xf numFmtId="0" fontId="52" fillId="0" borderId="0" xfId="0" applyFont="1" applyAlignment="1">
      <alignment horizontal="center" wrapText="1"/>
    </xf>
    <xf numFmtId="0" fontId="52" fillId="0" borderId="35" xfId="0" applyFont="1" applyBorder="1" applyAlignment="1">
      <alignment wrapText="1"/>
    </xf>
    <xf numFmtId="0" fontId="52" fillId="0" borderId="56" xfId="0" applyFont="1" applyBorder="1" applyAlignment="1">
      <alignment wrapText="1"/>
    </xf>
    <xf numFmtId="0" fontId="52" fillId="0" borderId="61" xfId="0" applyFont="1" applyBorder="1" applyAlignment="1">
      <alignment horizontal="center" wrapText="1"/>
    </xf>
    <xf numFmtId="170" fontId="52" fillId="0" borderId="61" xfId="0" applyNumberFormat="1" applyFont="1" applyBorder="1" applyAlignment="1">
      <alignment horizontal="center" wrapText="1"/>
    </xf>
    <xf numFmtId="0" fontId="33" fillId="12" borderId="64" xfId="0" applyFont="1" applyFill="1" applyBorder="1" applyAlignment="1">
      <alignment horizontal="center" vertical="center" wrapText="1"/>
    </xf>
    <xf numFmtId="0" fontId="49" fillId="13" borderId="63" xfId="3" applyFont="1" applyFill="1" applyBorder="1" applyAlignment="1">
      <alignment horizontal="center" vertical="center" wrapText="1"/>
    </xf>
    <xf numFmtId="0" fontId="33" fillId="13" borderId="64" xfId="0" applyFont="1" applyFill="1" applyBorder="1" applyAlignment="1">
      <alignment horizontal="center" vertical="center" wrapText="1"/>
    </xf>
    <xf numFmtId="0" fontId="56" fillId="8" borderId="60" xfId="0" applyFont="1" applyFill="1" applyBorder="1" applyAlignment="1">
      <alignment horizontal="center" vertical="center" wrapText="1"/>
    </xf>
    <xf numFmtId="0" fontId="60" fillId="8" borderId="60" xfId="0" applyFont="1" applyFill="1" applyBorder="1" applyAlignment="1">
      <alignment horizontal="center" vertical="center" wrapText="1"/>
    </xf>
    <xf numFmtId="0" fontId="58" fillId="10" borderId="60" xfId="0" applyFont="1" applyFill="1" applyBorder="1" applyAlignment="1">
      <alignment horizontal="center" vertical="center" wrapText="1"/>
    </xf>
    <xf numFmtId="0" fontId="33" fillId="12" borderId="68" xfId="0" applyFont="1" applyFill="1" applyBorder="1" applyAlignment="1">
      <alignment horizontal="center" vertical="center" wrapText="1"/>
    </xf>
    <xf numFmtId="0" fontId="55" fillId="13" borderId="63" xfId="3" applyFont="1" applyFill="1" applyBorder="1" applyAlignment="1">
      <alignment horizontal="center" vertical="center" wrapText="1"/>
    </xf>
    <xf numFmtId="0" fontId="52" fillId="13" borderId="64" xfId="0" applyFont="1" applyFill="1" applyBorder="1" applyAlignment="1">
      <alignment horizontal="center" vertical="center" wrapText="1"/>
    </xf>
    <xf numFmtId="0" fontId="62" fillId="8" borderId="60" xfId="0" applyFont="1" applyFill="1" applyBorder="1" applyAlignment="1">
      <alignment horizontal="center" vertical="center" wrapText="1"/>
    </xf>
    <xf numFmtId="170" fontId="33" fillId="8" borderId="50" xfId="0" applyNumberFormat="1" applyFont="1" applyFill="1" applyBorder="1" applyAlignment="1">
      <alignment horizontal="center" vertical="center" wrapText="1"/>
    </xf>
    <xf numFmtId="0" fontId="42" fillId="8" borderId="64" xfId="0" applyFont="1" applyFill="1" applyBorder="1" applyAlignment="1">
      <alignment horizontal="center" vertical="center" wrapText="1"/>
    </xf>
    <xf numFmtId="0" fontId="52" fillId="12" borderId="64" xfId="0" applyFont="1" applyFill="1" applyBorder="1" applyAlignment="1">
      <alignment horizontal="center" vertical="center" wrapText="1"/>
    </xf>
    <xf numFmtId="0" fontId="33" fillId="12" borderId="56" xfId="0" applyFont="1" applyFill="1" applyBorder="1" applyAlignment="1">
      <alignment horizontal="center" vertical="center" wrapText="1"/>
    </xf>
    <xf numFmtId="0" fontId="64" fillId="8" borderId="60" xfId="0" applyFont="1" applyFill="1" applyBorder="1" applyAlignment="1">
      <alignment horizontal="center" vertical="center" wrapText="1"/>
    </xf>
    <xf numFmtId="166" fontId="58" fillId="0" borderId="46" xfId="0" applyNumberFormat="1" applyFont="1" applyBorder="1" applyAlignment="1">
      <alignment horizontal="center" vertical="center" wrapText="1"/>
    </xf>
    <xf numFmtId="0" fontId="58" fillId="0" borderId="56" xfId="0" applyFont="1" applyBorder="1" applyAlignment="1">
      <alignment horizontal="center" vertical="center" wrapText="1"/>
    </xf>
    <xf numFmtId="9" fontId="50" fillId="4" borderId="57" xfId="4" applyFont="1" applyFill="1" applyBorder="1" applyAlignment="1" applyProtection="1">
      <alignment horizontal="center" vertical="center" wrapText="1"/>
      <protection locked="0"/>
    </xf>
    <xf numFmtId="9" fontId="52" fillId="0" borderId="62" xfId="4" applyFont="1" applyBorder="1" applyAlignment="1">
      <alignment horizontal="center" vertical="center" wrapText="1"/>
    </xf>
    <xf numFmtId="9" fontId="52" fillId="0" borderId="60" xfId="4" applyFont="1" applyBorder="1" applyAlignment="1">
      <alignment horizontal="center" vertical="center" wrapText="1"/>
    </xf>
    <xf numFmtId="9" fontId="50" fillId="5" borderId="46" xfId="4" applyFont="1" applyFill="1" applyBorder="1" applyAlignment="1">
      <alignment horizontal="center" vertical="center" wrapText="1"/>
    </xf>
    <xf numFmtId="9" fontId="52" fillId="0" borderId="61" xfId="4" applyFont="1" applyBorder="1" applyAlignment="1">
      <alignment horizontal="center" wrapText="1"/>
    </xf>
    <xf numFmtId="0" fontId="60" fillId="0" borderId="60" xfId="0" applyFont="1" applyBorder="1" applyAlignment="1">
      <alignment horizontal="center" vertical="center" wrapText="1"/>
    </xf>
    <xf numFmtId="0" fontId="58" fillId="0" borderId="60" xfId="0" applyFont="1" applyBorder="1" applyAlignment="1">
      <alignment horizontal="center" vertical="center" wrapText="1"/>
    </xf>
    <xf numFmtId="14" fontId="52" fillId="0" borderId="60" xfId="0" applyNumberFormat="1" applyFont="1" applyBorder="1" applyAlignment="1">
      <alignment horizontal="center" vertical="center" wrapText="1"/>
    </xf>
    <xf numFmtId="166" fontId="52" fillId="0" borderId="60" xfId="0" applyNumberFormat="1" applyFont="1" applyBorder="1" applyAlignment="1">
      <alignment horizontal="center" vertical="center" wrapText="1"/>
    </xf>
    <xf numFmtId="0" fontId="64" fillId="0" borderId="60" xfId="0" applyFont="1" applyBorder="1" applyAlignment="1">
      <alignment horizontal="center" vertical="center" wrapText="1"/>
    </xf>
    <xf numFmtId="171" fontId="50" fillId="4" borderId="57" xfId="0" applyNumberFormat="1" applyFont="1" applyFill="1" applyBorder="1" applyAlignment="1" applyProtection="1">
      <alignment horizontal="center" vertical="center" wrapText="1"/>
      <protection locked="0"/>
    </xf>
    <xf numFmtId="171" fontId="52" fillId="0" borderId="62" xfId="0" applyNumberFormat="1" applyFont="1" applyBorder="1" applyAlignment="1">
      <alignment horizontal="center" vertical="center" wrapText="1"/>
    </xf>
    <xf numFmtId="171" fontId="52" fillId="0" borderId="60" xfId="0" applyNumberFormat="1" applyFont="1" applyBorder="1" applyAlignment="1">
      <alignment horizontal="center" vertical="center" wrapText="1"/>
    </xf>
    <xf numFmtId="171" fontId="50" fillId="5" borderId="46" xfId="0" applyNumberFormat="1" applyFont="1" applyFill="1" applyBorder="1" applyAlignment="1">
      <alignment horizontal="center" vertical="center" wrapText="1"/>
    </xf>
    <xf numFmtId="171" fontId="52" fillId="0" borderId="61" xfId="0" applyNumberFormat="1" applyFont="1" applyBorder="1" applyAlignment="1">
      <alignment horizontal="center" wrapText="1"/>
    </xf>
    <xf numFmtId="166" fontId="58" fillId="0" borderId="69" xfId="0" applyNumberFormat="1" applyFont="1" applyBorder="1" applyAlignment="1">
      <alignment horizontal="center" vertical="center" wrapText="1"/>
    </xf>
    <xf numFmtId="0" fontId="52" fillId="0" borderId="70" xfId="0" applyFont="1" applyBorder="1" applyAlignment="1">
      <alignment horizontal="center" vertical="center" wrapText="1"/>
    </xf>
    <xf numFmtId="0" fontId="63" fillId="13" borderId="62" xfId="3" applyFont="1" applyFill="1" applyBorder="1" applyAlignment="1">
      <alignment horizontal="center" vertical="center" wrapText="1"/>
    </xf>
    <xf numFmtId="0" fontId="53" fillId="13" borderId="60" xfId="0" applyFont="1" applyFill="1" applyBorder="1" applyAlignment="1">
      <alignment horizontal="center" vertical="center" wrapText="1"/>
    </xf>
    <xf numFmtId="0" fontId="52" fillId="13" borderId="60" xfId="0" applyFont="1" applyFill="1" applyBorder="1" applyAlignment="1">
      <alignment horizontal="center" vertical="center" wrapText="1"/>
    </xf>
    <xf numFmtId="0" fontId="52" fillId="12" borderId="60" xfId="0" applyFont="1" applyFill="1" applyBorder="1" applyAlignment="1">
      <alignment horizontal="center" vertical="center" wrapText="1"/>
    </xf>
    <xf numFmtId="0" fontId="52" fillId="13" borderId="62" xfId="0" applyFont="1" applyFill="1" applyBorder="1" applyAlignment="1">
      <alignment horizontal="center" vertical="center" wrapText="1"/>
    </xf>
    <xf numFmtId="0" fontId="18" fillId="5" borderId="49" xfId="0" applyFont="1" applyFill="1" applyBorder="1" applyAlignment="1">
      <alignment horizontal="center" vertical="center" wrapText="1"/>
    </xf>
    <xf numFmtId="166" fontId="18" fillId="5" borderId="46" xfId="0" applyNumberFormat="1" applyFont="1" applyFill="1" applyBorder="1" applyAlignment="1">
      <alignment horizontal="center" vertical="center" wrapText="1"/>
    </xf>
    <xf numFmtId="9" fontId="18" fillId="5" borderId="46" xfId="4" applyFont="1" applyFill="1" applyBorder="1" applyAlignment="1">
      <alignment horizontal="center" vertical="center" wrapText="1"/>
    </xf>
    <xf numFmtId="169" fontId="18" fillId="5" borderId="46" xfId="0" applyNumberFormat="1" applyFont="1" applyFill="1" applyBorder="1" applyAlignment="1">
      <alignment horizontal="center" vertical="center" wrapText="1"/>
    </xf>
    <xf numFmtId="0" fontId="18" fillId="5" borderId="46" xfId="0" applyFont="1" applyFill="1" applyBorder="1" applyAlignment="1">
      <alignment horizontal="center" vertical="center" wrapText="1"/>
    </xf>
    <xf numFmtId="0" fontId="18" fillId="5" borderId="0" xfId="0" applyFont="1" applyFill="1" applyAlignment="1">
      <alignment wrapText="1"/>
    </xf>
    <xf numFmtId="170" fontId="18" fillId="5" borderId="56" xfId="0" applyNumberFormat="1" applyFont="1" applyFill="1" applyBorder="1" applyAlignment="1">
      <alignment horizontal="center" vertical="center" wrapText="1"/>
    </xf>
    <xf numFmtId="166" fontId="18" fillId="5" borderId="71" xfId="0" applyNumberFormat="1" applyFont="1" applyFill="1" applyBorder="1" applyAlignment="1">
      <alignment horizontal="right" vertical="center" wrapText="1"/>
    </xf>
    <xf numFmtId="0" fontId="18" fillId="5" borderId="71" xfId="0" applyFont="1" applyFill="1" applyBorder="1" applyAlignment="1">
      <alignment wrapText="1"/>
    </xf>
    <xf numFmtId="0" fontId="18" fillId="5" borderId="64" xfId="0" applyFont="1" applyFill="1" applyBorder="1" applyAlignment="1">
      <alignment wrapText="1"/>
    </xf>
    <xf numFmtId="0" fontId="60" fillId="13" borderId="62" xfId="0" applyFont="1" applyFill="1" applyBorder="1" applyAlignment="1">
      <alignment horizontal="center" vertical="center" wrapText="1"/>
    </xf>
    <xf numFmtId="0" fontId="64" fillId="13" borderId="63" xfId="3" applyFont="1" applyFill="1" applyBorder="1" applyAlignment="1">
      <alignment horizontal="center" vertical="center" wrapText="1"/>
    </xf>
    <xf numFmtId="171" fontId="66" fillId="0" borderId="62" xfId="0" applyNumberFormat="1" applyFont="1" applyBorder="1" applyAlignment="1">
      <alignment horizontal="center" vertical="center" wrapText="1"/>
    </xf>
    <xf numFmtId="49" fontId="66" fillId="0" borderId="62" xfId="4" applyNumberFormat="1" applyFont="1" applyBorder="1" applyAlignment="1">
      <alignment horizontal="center" vertical="center" wrapText="1"/>
    </xf>
    <xf numFmtId="0" fontId="6" fillId="0" borderId="60" xfId="0" applyFont="1" applyBorder="1" applyAlignment="1">
      <alignment horizontal="center" vertical="center" wrapText="1"/>
    </xf>
    <xf numFmtId="0" fontId="52" fillId="12" borderId="62" xfId="0" applyFont="1" applyFill="1" applyBorder="1" applyAlignment="1">
      <alignment horizontal="center" vertical="center" wrapText="1"/>
    </xf>
    <xf numFmtId="0" fontId="52" fillId="13" borderId="35" xfId="0" applyFont="1" applyFill="1" applyBorder="1" applyAlignment="1">
      <alignment horizontal="center" vertical="center" wrapText="1"/>
    </xf>
    <xf numFmtId="0" fontId="52" fillId="12" borderId="56" xfId="0" applyFont="1" applyFill="1" applyBorder="1" applyAlignment="1">
      <alignment horizontal="center" vertical="center" wrapText="1"/>
    </xf>
    <xf numFmtId="0" fontId="67" fillId="8" borderId="60" xfId="0" applyFont="1" applyFill="1" applyBorder="1" applyAlignment="1">
      <alignment horizontal="center" vertical="center" wrapText="1"/>
    </xf>
    <xf numFmtId="0" fontId="53" fillId="13" borderId="64" xfId="0" applyFont="1" applyFill="1" applyBorder="1" applyAlignment="1">
      <alignment horizontal="center" vertical="center" wrapText="1"/>
    </xf>
    <xf numFmtId="0" fontId="52" fillId="12" borderId="35" xfId="0" applyFont="1" applyFill="1" applyBorder="1" applyAlignment="1">
      <alignment horizontal="center" vertical="center" wrapText="1"/>
    </xf>
    <xf numFmtId="171" fontId="60" fillId="0" borderId="70" xfId="0" applyNumberFormat="1" applyFont="1" applyBorder="1" applyAlignment="1">
      <alignment horizontal="center" vertical="center" wrapText="1"/>
    </xf>
    <xf numFmtId="0" fontId="52" fillId="13" borderId="56" xfId="0" applyFont="1" applyFill="1" applyBorder="1" applyAlignment="1">
      <alignment horizontal="center" vertical="center" wrapText="1"/>
    </xf>
    <xf numFmtId="171" fontId="50" fillId="8" borderId="46" xfId="0" applyNumberFormat="1" applyFont="1" applyFill="1" applyBorder="1" applyAlignment="1">
      <alignment horizontal="center" vertical="center" wrapText="1"/>
    </xf>
    <xf numFmtId="0" fontId="52" fillId="13" borderId="0" xfId="0" applyFont="1" applyFill="1" applyAlignment="1">
      <alignment horizontal="center" wrapText="1"/>
    </xf>
    <xf numFmtId="0" fontId="53" fillId="0" borderId="63" xfId="3" applyFont="1" applyFill="1" applyBorder="1" applyAlignment="1">
      <alignment horizontal="center" vertical="center" wrapText="1"/>
    </xf>
    <xf numFmtId="0" fontId="53" fillId="0" borderId="58" xfId="0" applyFont="1" applyBorder="1" applyAlignment="1">
      <alignment horizontal="center" vertical="center" wrapText="1"/>
    </xf>
    <xf numFmtId="0" fontId="53" fillId="0" borderId="62" xfId="0" applyFont="1" applyBorder="1" applyAlignment="1">
      <alignment horizontal="center" vertical="center" wrapText="1"/>
    </xf>
    <xf numFmtId="171" fontId="53" fillId="0" borderId="62" xfId="0" applyNumberFormat="1" applyFont="1" applyBorder="1" applyAlignment="1">
      <alignment horizontal="center" vertical="center" wrapText="1"/>
    </xf>
    <xf numFmtId="9" fontId="53" fillId="0" borderId="62" xfId="4" applyFont="1" applyFill="1" applyBorder="1" applyAlignment="1">
      <alignment horizontal="center" vertical="center" wrapText="1"/>
    </xf>
    <xf numFmtId="171" fontId="53" fillId="0" borderId="70" xfId="0" applyNumberFormat="1" applyFont="1" applyBorder="1" applyAlignment="1">
      <alignment horizontal="center" vertical="center" wrapText="1"/>
    </xf>
    <xf numFmtId="0" fontId="53" fillId="0" borderId="46" xfId="0" applyFont="1" applyBorder="1" applyAlignment="1">
      <alignment horizontal="center" vertical="center" wrapText="1"/>
    </xf>
    <xf numFmtId="0" fontId="53" fillId="0" borderId="35" xfId="0" applyFont="1" applyBorder="1" applyAlignment="1">
      <alignment horizontal="center" vertical="center" wrapText="1"/>
    </xf>
    <xf numFmtId="0" fontId="53" fillId="0" borderId="63" xfId="0" applyFont="1" applyBorder="1" applyAlignment="1">
      <alignment horizontal="center" vertical="center" wrapText="1"/>
    </xf>
    <xf numFmtId="0" fontId="53" fillId="0" borderId="59" xfId="0" applyFont="1" applyBorder="1" applyAlignment="1">
      <alignment horizontal="center" vertical="center" wrapText="1"/>
    </xf>
    <xf numFmtId="0" fontId="53" fillId="0" borderId="56" xfId="0" applyFont="1" applyBorder="1" applyAlignment="1">
      <alignment horizontal="center" vertical="center" wrapText="1"/>
    </xf>
    <xf numFmtId="0" fontId="53" fillId="0" borderId="64" xfId="0" applyFont="1" applyBorder="1" applyAlignment="1">
      <alignment horizontal="center" vertical="center" wrapText="1"/>
    </xf>
    <xf numFmtId="171" fontId="53" fillId="0" borderId="60" xfId="0" applyNumberFormat="1" applyFont="1" applyBorder="1" applyAlignment="1">
      <alignment horizontal="center" vertical="center" wrapText="1"/>
    </xf>
    <xf numFmtId="0" fontId="53" fillId="0" borderId="65" xfId="0" applyFont="1" applyBorder="1" applyAlignment="1">
      <alignment horizontal="center" vertical="center" wrapText="1"/>
    </xf>
    <xf numFmtId="166" fontId="53" fillId="0" borderId="60" xfId="0" applyNumberFormat="1" applyFont="1" applyBorder="1" applyAlignment="1">
      <alignment horizontal="center" vertical="center" wrapText="1"/>
    </xf>
    <xf numFmtId="166" fontId="53" fillId="0" borderId="46" xfId="0" applyNumberFormat="1" applyFont="1" applyBorder="1" applyAlignment="1">
      <alignment horizontal="center" vertical="center" wrapText="1"/>
    </xf>
    <xf numFmtId="0" fontId="53" fillId="0" borderId="0" xfId="0" applyFont="1" applyAlignment="1">
      <alignment horizontal="center" wrapText="1"/>
    </xf>
    <xf numFmtId="14" fontId="53" fillId="0" borderId="60" xfId="0" applyNumberFormat="1" applyFont="1" applyBorder="1" applyAlignment="1">
      <alignment horizontal="center" vertical="center" wrapText="1"/>
    </xf>
    <xf numFmtId="0" fontId="53" fillId="13" borderId="63" xfId="3" applyFont="1" applyFill="1" applyBorder="1" applyAlignment="1">
      <alignment horizontal="center" vertical="center" wrapText="1"/>
    </xf>
    <xf numFmtId="0" fontId="52" fillId="14" borderId="64" xfId="0" applyFont="1" applyFill="1" applyBorder="1" applyAlignment="1">
      <alignment horizontal="center" vertical="center" wrapText="1"/>
    </xf>
    <xf numFmtId="0" fontId="51" fillId="5" borderId="55" xfId="0" applyFont="1" applyFill="1" applyBorder="1" applyAlignment="1">
      <alignment horizontal="right" vertical="center" wrapText="1"/>
    </xf>
    <xf numFmtId="0" fontId="51" fillId="5" borderId="45" xfId="0" applyFont="1" applyFill="1" applyBorder="1" applyAlignment="1">
      <alignment horizontal="right" vertical="center" wrapText="1"/>
    </xf>
    <xf numFmtId="0" fontId="50" fillId="11" borderId="55" xfId="0" applyFont="1" applyFill="1" applyBorder="1" applyAlignment="1">
      <alignment horizontal="center" vertical="center" wrapText="1"/>
    </xf>
    <xf numFmtId="0" fontId="50" fillId="11" borderId="56" xfId="0" applyFont="1" applyFill="1" applyBorder="1" applyAlignment="1">
      <alignment horizontal="center" vertical="center" wrapText="1"/>
    </xf>
    <xf numFmtId="0" fontId="50" fillId="11" borderId="54" xfId="0" applyFont="1" applyFill="1" applyBorder="1" applyAlignment="1">
      <alignment horizontal="center" vertical="center" wrapText="1"/>
    </xf>
    <xf numFmtId="0" fontId="17" fillId="5" borderId="55" xfId="0" applyFont="1" applyFill="1" applyBorder="1" applyAlignment="1">
      <alignment horizontal="right" vertical="center" wrapText="1"/>
    </xf>
    <xf numFmtId="0" fontId="17" fillId="5" borderId="45" xfId="0" applyFont="1" applyFill="1" applyBorder="1" applyAlignment="1">
      <alignment horizontal="right" vertical="center" wrapText="1"/>
    </xf>
    <xf numFmtId="9" fontId="18" fillId="5" borderId="64" xfId="4" applyFont="1" applyFill="1" applyBorder="1" applyAlignment="1">
      <alignment horizontal="right" vertical="center" wrapText="1"/>
    </xf>
    <xf numFmtId="9" fontId="18" fillId="5" borderId="45" xfId="4" applyFont="1" applyFill="1" applyBorder="1" applyAlignment="1">
      <alignment horizontal="right" vertical="center" wrapText="1"/>
    </xf>
    <xf numFmtId="0" fontId="41" fillId="5" borderId="55" xfId="0" applyFont="1" applyFill="1" applyBorder="1" applyAlignment="1">
      <alignment horizontal="right" vertical="center" wrapText="1"/>
    </xf>
    <xf numFmtId="0" fontId="41" fillId="5" borderId="45" xfId="0" applyFont="1" applyFill="1" applyBorder="1" applyAlignment="1">
      <alignment horizontal="right" vertical="center" wrapText="1"/>
    </xf>
    <xf numFmtId="0" fontId="28" fillId="11" borderId="55" xfId="0" applyFont="1" applyFill="1" applyBorder="1" applyAlignment="1">
      <alignment horizontal="center" vertical="center" wrapText="1"/>
    </xf>
    <xf numFmtId="0" fontId="28" fillId="11" borderId="56" xfId="0" applyFont="1" applyFill="1" applyBorder="1" applyAlignment="1">
      <alignment horizontal="center" vertical="center" wrapText="1"/>
    </xf>
    <xf numFmtId="0" fontId="28" fillId="11" borderId="54" xfId="0" applyFont="1" applyFill="1" applyBorder="1" applyAlignment="1">
      <alignment horizontal="center" vertical="center" wrapText="1"/>
    </xf>
    <xf numFmtId="0" fontId="33" fillId="0" borderId="66" xfId="0" applyFont="1" applyBorder="1" applyAlignment="1">
      <alignment horizontal="center" vertical="center" wrapText="1"/>
    </xf>
    <xf numFmtId="0" fontId="33" fillId="0" borderId="67" xfId="0" applyFont="1" applyBorder="1" applyAlignment="1">
      <alignment horizontal="center" vertical="center" wrapText="1"/>
    </xf>
    <xf numFmtId="0" fontId="28" fillId="0" borderId="19" xfId="0" applyFont="1" applyBorder="1" applyAlignment="1">
      <alignment horizontal="right" vertical="center" wrapText="1"/>
    </xf>
    <xf numFmtId="0" fontId="28" fillId="0" borderId="52" xfId="0" applyFont="1" applyBorder="1" applyAlignment="1">
      <alignment horizontal="right" vertical="center" wrapText="1"/>
    </xf>
    <xf numFmtId="0" fontId="28" fillId="0" borderId="53" xfId="0" applyFont="1" applyBorder="1" applyAlignment="1">
      <alignment horizontal="right" vertical="center" wrapText="1"/>
    </xf>
    <xf numFmtId="169" fontId="28" fillId="0" borderId="19" xfId="0" applyNumberFormat="1" applyFont="1" applyBorder="1" applyAlignment="1">
      <alignment horizontal="left" vertical="center" wrapText="1"/>
    </xf>
    <xf numFmtId="169" fontId="28" fillId="0" borderId="53" xfId="0" applyNumberFormat="1" applyFont="1" applyBorder="1" applyAlignment="1">
      <alignment horizontal="left" vertical="center" wrapText="1"/>
    </xf>
    <xf numFmtId="0" fontId="30" fillId="11" borderId="55" xfId="0" applyFont="1" applyFill="1" applyBorder="1" applyAlignment="1">
      <alignment horizontal="center" wrapText="1"/>
    </xf>
    <xf numFmtId="0" fontId="30" fillId="11" borderId="56" xfId="0" applyFont="1" applyFill="1" applyBorder="1" applyAlignment="1">
      <alignment horizontal="center" wrapText="1"/>
    </xf>
    <xf numFmtId="0" fontId="30" fillId="11" borderId="45" xfId="0" applyFont="1" applyFill="1" applyBorder="1" applyAlignment="1">
      <alignment horizontal="center" wrapText="1"/>
    </xf>
    <xf numFmtId="0" fontId="25" fillId="5" borderId="55" xfId="0" applyFont="1" applyFill="1" applyBorder="1" applyAlignment="1">
      <alignment horizontal="right" vertical="center" wrapText="1"/>
    </xf>
    <xf numFmtId="0" fontId="25" fillId="5" borderId="45" xfId="0" applyFont="1" applyFill="1" applyBorder="1" applyAlignment="1">
      <alignment horizontal="right" vertical="center" wrapText="1"/>
    </xf>
    <xf numFmtId="0" fontId="17" fillId="0" borderId="26" xfId="0" applyFont="1" applyBorder="1" applyAlignment="1">
      <alignment horizontal="center" vertical="center" wrapText="1"/>
    </xf>
    <xf numFmtId="0" fontId="17" fillId="0" borderId="27" xfId="0" applyFont="1" applyBorder="1" applyAlignment="1">
      <alignment horizontal="center" vertical="center" wrapText="1"/>
    </xf>
    <xf numFmtId="166" fontId="9" fillId="0" borderId="40" xfId="0" applyNumberFormat="1" applyFont="1" applyBorder="1" applyAlignment="1">
      <alignment horizontal="center" vertical="center" wrapText="1"/>
    </xf>
    <xf numFmtId="166" fontId="9" fillId="0" borderId="41" xfId="0" applyNumberFormat="1" applyFont="1" applyBorder="1" applyAlignment="1">
      <alignment horizontal="center" vertical="center" wrapText="1"/>
    </xf>
    <xf numFmtId="166" fontId="18" fillId="0" borderId="38" xfId="0" applyNumberFormat="1" applyFont="1" applyBorder="1" applyAlignment="1">
      <alignment horizontal="center" vertical="center" wrapText="1"/>
    </xf>
    <xf numFmtId="166" fontId="18" fillId="0" borderId="23" xfId="0" applyNumberFormat="1" applyFont="1" applyBorder="1" applyAlignment="1">
      <alignment horizontal="center" vertical="center" wrapText="1"/>
    </xf>
    <xf numFmtId="166" fontId="18" fillId="0" borderId="31" xfId="0" applyNumberFormat="1" applyFont="1" applyBorder="1" applyAlignment="1">
      <alignment horizontal="center" vertical="center" wrapText="1"/>
    </xf>
    <xf numFmtId="166" fontId="9" fillId="0" borderId="44" xfId="0" applyNumberFormat="1" applyFont="1" applyBorder="1" applyAlignment="1">
      <alignment horizontal="center" vertical="center" wrapText="1"/>
    </xf>
    <xf numFmtId="166" fontId="9" fillId="0" borderId="35" xfId="0" applyNumberFormat="1" applyFont="1" applyBorder="1" applyAlignment="1">
      <alignment horizontal="center" vertical="center" wrapText="1"/>
    </xf>
    <xf numFmtId="166" fontId="9" fillId="0" borderId="36" xfId="0" applyNumberFormat="1" applyFont="1" applyBorder="1" applyAlignment="1">
      <alignment horizontal="center" vertical="center" wrapText="1"/>
    </xf>
    <xf numFmtId="166" fontId="18" fillId="0" borderId="42" xfId="0" applyNumberFormat="1" applyFont="1" applyBorder="1" applyAlignment="1">
      <alignment horizontal="center" vertical="center" wrapText="1"/>
    </xf>
    <xf numFmtId="166" fontId="18" fillId="0" borderId="43" xfId="0" applyNumberFormat="1" applyFont="1" applyBorder="1" applyAlignment="1">
      <alignment horizontal="center" vertical="center" wrapText="1"/>
    </xf>
    <xf numFmtId="166" fontId="9" fillId="0" borderId="0" xfId="0" applyNumberFormat="1" applyFont="1" applyAlignment="1">
      <alignment horizontal="center" vertical="center" wrapText="1"/>
    </xf>
    <xf numFmtId="166" fontId="9" fillId="0" borderId="24" xfId="0" applyNumberFormat="1" applyFont="1" applyBorder="1" applyAlignment="1">
      <alignment horizontal="center" vertical="center" wrapText="1"/>
    </xf>
    <xf numFmtId="166" fontId="9" fillId="0" borderId="37" xfId="0" applyNumberFormat="1" applyFont="1" applyBorder="1" applyAlignment="1">
      <alignment horizontal="center" vertical="center" wrapText="1"/>
    </xf>
    <xf numFmtId="166" fontId="9" fillId="0" borderId="25" xfId="0" applyNumberFormat="1"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3" xfId="0" applyFont="1" applyBorder="1" applyAlignment="1">
      <alignment horizontal="center" vertical="center" wrapText="1"/>
    </xf>
    <xf numFmtId="166" fontId="9" fillId="0" borderId="14" xfId="0" applyNumberFormat="1" applyFont="1" applyBorder="1" applyAlignment="1">
      <alignment horizontal="center" vertical="center" wrapText="1"/>
    </xf>
    <xf numFmtId="166" fontId="9" fillId="0" borderId="16" xfId="0" applyNumberFormat="1" applyFont="1" applyBorder="1" applyAlignment="1">
      <alignment horizontal="center" vertical="center" wrapText="1"/>
    </xf>
    <xf numFmtId="0" fontId="9" fillId="0" borderId="1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4" xfId="0" applyFont="1" applyBorder="1" applyAlignment="1">
      <alignment horizontal="center" vertical="center" wrapText="1"/>
    </xf>
  </cellXfs>
  <cellStyles count="5">
    <cellStyle name="Excel Built-in Normal" xfId="1" xr:uid="{00000000-0005-0000-0000-000000000000}"/>
    <cellStyle name="Hiperveza" xfId="3" builtinId="8"/>
    <cellStyle name="Normalno" xfId="0" builtinId="0"/>
    <cellStyle name="Postotak" xfId="4" builtinId="5"/>
    <cellStyle name="Valuta" xfId="2" builtinId="4"/>
  </cellStyles>
  <dxfs count="0"/>
  <tableStyles count="0" defaultTableStyle="TableStyleMedium9" defaultPivotStyle="PivotStyleLight16"/>
  <colors>
    <indexedColors>
      <rgbColor rgb="FF000000"/>
      <rgbColor rgb="FFFFFFFF"/>
      <rgbColor rgb="FFFF3333"/>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CE6F2"/>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CCFFFF"/>
      <rgbColor rgb="FFCCFFCC"/>
      <rgbColor rgb="FFFFFF99"/>
      <rgbColor rgb="FF8EB4E3"/>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F4885-F5AB-4BF2-AA15-CA05E26CBE1C}">
  <sheetPr>
    <pageSetUpPr fitToPage="1"/>
  </sheetPr>
  <dimension ref="A1:P47"/>
  <sheetViews>
    <sheetView view="pageBreakPreview" zoomScale="40" zoomScaleNormal="60" zoomScaleSheetLayoutView="40" workbookViewId="0">
      <pane ySplit="1" topLeftCell="A2" activePane="bottomLeft" state="frozen"/>
      <selection pane="bottomLeft" activeCell="O5" sqref="O5"/>
    </sheetView>
  </sheetViews>
  <sheetFormatPr defaultColWidth="8.875" defaultRowHeight="16.3" x14ac:dyDescent="0.3"/>
  <cols>
    <col min="1" max="1" width="6.375" style="237" bestFit="1" customWidth="1"/>
    <col min="2" max="2" width="32.125" style="261" customWidth="1"/>
    <col min="3" max="3" width="15" style="261" bestFit="1" customWidth="1"/>
    <col min="4" max="5" width="17.25" style="294" bestFit="1" customWidth="1"/>
    <col min="6" max="6" width="17.25" style="294" customWidth="1"/>
    <col min="7" max="7" width="15.125" style="284" customWidth="1"/>
    <col min="8" max="8" width="50.375" style="261" customWidth="1"/>
    <col min="9" max="9" width="14.75" style="261" customWidth="1"/>
    <col min="10" max="10" width="22" style="261" bestFit="1" customWidth="1"/>
    <col min="11" max="11" width="12" style="261" bestFit="1" customWidth="1"/>
    <col min="12" max="12" width="19.375" style="294" bestFit="1" customWidth="1"/>
    <col min="13" max="13" width="17.375" style="261" customWidth="1"/>
    <col min="14" max="14" width="63.375" style="258" customWidth="1"/>
    <col min="15" max="15" width="25.875" style="258" customWidth="1"/>
    <col min="16" max="16" width="15.375" style="258" customWidth="1"/>
    <col min="17" max="16384" width="8.875" style="237"/>
  </cols>
  <sheetData>
    <row r="1" spans="1:16" s="228" customFormat="1" ht="48.9" x14ac:dyDescent="0.3">
      <c r="A1" s="222" t="s">
        <v>125</v>
      </c>
      <c r="B1" s="223" t="s">
        <v>0</v>
      </c>
      <c r="C1" s="224" t="s">
        <v>1</v>
      </c>
      <c r="D1" s="290" t="s">
        <v>3</v>
      </c>
      <c r="E1" s="290" t="s">
        <v>2</v>
      </c>
      <c r="F1" s="290" t="s">
        <v>4</v>
      </c>
      <c r="G1" s="280" t="s">
        <v>881</v>
      </c>
      <c r="H1" s="226" t="s">
        <v>5</v>
      </c>
      <c r="I1" s="226" t="s">
        <v>465</v>
      </c>
      <c r="J1" s="226" t="s">
        <v>6</v>
      </c>
      <c r="K1" s="226" t="s">
        <v>109</v>
      </c>
      <c r="L1" s="290" t="s">
        <v>301</v>
      </c>
      <c r="M1" s="226" t="s">
        <v>169</v>
      </c>
      <c r="N1" s="227" t="s">
        <v>513</v>
      </c>
      <c r="O1" s="227" t="s">
        <v>129</v>
      </c>
      <c r="P1" s="227" t="s">
        <v>592</v>
      </c>
    </row>
    <row r="2" spans="1:16" ht="179.35" x14ac:dyDescent="0.3">
      <c r="A2" s="229" t="s">
        <v>7</v>
      </c>
      <c r="B2" s="328" t="s">
        <v>1235</v>
      </c>
      <c r="C2" s="329" t="s">
        <v>1236</v>
      </c>
      <c r="D2" s="330">
        <v>434115.99</v>
      </c>
      <c r="E2" s="330">
        <v>368998.59</v>
      </c>
      <c r="F2" s="291">
        <f>SUM(D2-E2)</f>
        <v>65117.399999999965</v>
      </c>
      <c r="G2" s="331">
        <f t="shared" ref="G2:G25" si="0">E2/D2</f>
        <v>0.84999999654470237</v>
      </c>
      <c r="H2" s="329" t="s">
        <v>1237</v>
      </c>
      <c r="I2" s="268" t="s">
        <v>774</v>
      </c>
      <c r="J2" s="329" t="s">
        <v>1238</v>
      </c>
      <c r="K2" s="332" t="s">
        <v>259</v>
      </c>
      <c r="L2" s="234"/>
      <c r="M2" s="234" t="s">
        <v>1239</v>
      </c>
      <c r="N2" s="334" t="s">
        <v>1240</v>
      </c>
      <c r="O2" s="327"/>
      <c r="P2" s="335"/>
    </row>
    <row r="3" spans="1:16" ht="130.44999999999999" x14ac:dyDescent="0.3">
      <c r="A3" s="229" t="s">
        <v>11</v>
      </c>
      <c r="B3" s="328" t="s">
        <v>1246</v>
      </c>
      <c r="C3" s="329" t="s">
        <v>1247</v>
      </c>
      <c r="D3" s="330">
        <v>10000</v>
      </c>
      <c r="E3" s="330">
        <v>5000</v>
      </c>
      <c r="F3" s="291">
        <f t="shared" ref="F3:F25" si="1">SUM(D3-E3)</f>
        <v>5000</v>
      </c>
      <c r="G3" s="331">
        <f t="shared" si="0"/>
        <v>0.5</v>
      </c>
      <c r="H3" s="329" t="s">
        <v>1248</v>
      </c>
      <c r="I3" s="245"/>
      <c r="J3" s="329" t="s">
        <v>37</v>
      </c>
      <c r="K3" s="285" t="s">
        <v>111</v>
      </c>
      <c r="L3" s="330"/>
      <c r="M3" s="234" t="s">
        <v>1034</v>
      </c>
      <c r="N3" s="334" t="s">
        <v>1249</v>
      </c>
      <c r="O3" s="345"/>
      <c r="P3" s="335"/>
    </row>
    <row r="4" spans="1:16" ht="114.15" x14ac:dyDescent="0.3">
      <c r="A4" s="229" t="s">
        <v>16</v>
      </c>
      <c r="B4" s="336" t="s">
        <v>1250</v>
      </c>
      <c r="C4" s="245" t="s">
        <v>1251</v>
      </c>
      <c r="D4" s="330">
        <v>3317.5</v>
      </c>
      <c r="E4" s="330">
        <v>317.5</v>
      </c>
      <c r="F4" s="291">
        <f t="shared" si="1"/>
        <v>3000</v>
      </c>
      <c r="G4" s="331">
        <f t="shared" si="0"/>
        <v>9.5704596834966085E-2</v>
      </c>
      <c r="H4" s="329" t="s">
        <v>1252</v>
      </c>
      <c r="I4" s="245"/>
      <c r="J4" s="329" t="s">
        <v>37</v>
      </c>
      <c r="K4" s="240" t="s">
        <v>110</v>
      </c>
      <c r="L4" s="330"/>
      <c r="M4" s="234" t="s">
        <v>676</v>
      </c>
      <c r="N4" s="337" t="s">
        <v>1253</v>
      </c>
      <c r="O4" s="338" t="s">
        <v>1266</v>
      </c>
      <c r="P4" s="338"/>
    </row>
    <row r="5" spans="1:16" ht="130.44999999999999" x14ac:dyDescent="0.3">
      <c r="A5" s="229" t="s">
        <v>18</v>
      </c>
      <c r="B5" s="336" t="s">
        <v>1254</v>
      </c>
      <c r="C5" s="245" t="s">
        <v>1251</v>
      </c>
      <c r="D5" s="330">
        <v>351464.43</v>
      </c>
      <c r="E5" s="330">
        <v>70000</v>
      </c>
      <c r="F5" s="291">
        <f t="shared" si="1"/>
        <v>281464.43</v>
      </c>
      <c r="G5" s="331">
        <f t="shared" si="0"/>
        <v>0.19916666958303575</v>
      </c>
      <c r="H5" s="245" t="s">
        <v>1255</v>
      </c>
      <c r="I5" s="245"/>
      <c r="J5" s="329" t="s">
        <v>37</v>
      </c>
      <c r="K5" s="245" t="s">
        <v>259</v>
      </c>
      <c r="L5" s="339"/>
      <c r="M5" s="234" t="s">
        <v>717</v>
      </c>
      <c r="N5" s="340" t="s">
        <v>1256</v>
      </c>
      <c r="O5" s="338"/>
      <c r="P5" s="338"/>
    </row>
    <row r="6" spans="1:16" ht="65.25" x14ac:dyDescent="0.3">
      <c r="A6" s="229" t="s">
        <v>22</v>
      </c>
      <c r="B6" s="336" t="s">
        <v>1257</v>
      </c>
      <c r="C6" s="245" t="s">
        <v>1258</v>
      </c>
      <c r="D6" s="330">
        <v>45335</v>
      </c>
      <c r="E6" s="330">
        <v>27201</v>
      </c>
      <c r="F6" s="291">
        <f t="shared" si="1"/>
        <v>18134</v>
      </c>
      <c r="G6" s="331">
        <f t="shared" si="0"/>
        <v>0.6</v>
      </c>
      <c r="H6" s="245" t="s">
        <v>1259</v>
      </c>
      <c r="I6" s="245"/>
      <c r="J6" s="245" t="s">
        <v>1160</v>
      </c>
      <c r="K6" s="245" t="s">
        <v>259</v>
      </c>
      <c r="L6" s="339"/>
      <c r="M6" s="234" t="s">
        <v>717</v>
      </c>
      <c r="N6" s="340" t="s">
        <v>1260</v>
      </c>
      <c r="O6" s="338"/>
      <c r="P6" s="338"/>
    </row>
    <row r="7" spans="1:16" ht="114.15" x14ac:dyDescent="0.3">
      <c r="A7" s="229" t="s">
        <v>27</v>
      </c>
      <c r="B7" s="336" t="s">
        <v>1263</v>
      </c>
      <c r="C7" s="245" t="s">
        <v>1261</v>
      </c>
      <c r="D7" s="339">
        <v>60299.75</v>
      </c>
      <c r="E7" s="339">
        <v>36179.85</v>
      </c>
      <c r="F7" s="291">
        <f t="shared" si="1"/>
        <v>24119.9</v>
      </c>
      <c r="G7" s="331">
        <f t="shared" si="0"/>
        <v>0.6</v>
      </c>
      <c r="H7" s="245" t="s">
        <v>1262</v>
      </c>
      <c r="I7" s="245"/>
      <c r="J7" s="245" t="s">
        <v>1160</v>
      </c>
      <c r="K7" s="245" t="s">
        <v>259</v>
      </c>
      <c r="L7" s="339"/>
      <c r="M7" s="234" t="s">
        <v>717</v>
      </c>
      <c r="N7" s="340" t="s">
        <v>1264</v>
      </c>
      <c r="O7" s="338"/>
      <c r="P7" s="338"/>
    </row>
    <row r="8" spans="1:16" x14ac:dyDescent="0.3">
      <c r="A8" s="229" t="s">
        <v>29</v>
      </c>
      <c r="B8" s="336"/>
      <c r="C8" s="245"/>
      <c r="D8" s="330"/>
      <c r="E8" s="330"/>
      <c r="F8" s="291">
        <f t="shared" si="1"/>
        <v>0</v>
      </c>
      <c r="G8" s="331" t="e">
        <f t="shared" si="0"/>
        <v>#DIV/0!</v>
      </c>
      <c r="H8" s="245"/>
      <c r="I8" s="245"/>
      <c r="J8" s="329"/>
      <c r="K8" s="245"/>
      <c r="L8" s="339"/>
      <c r="M8" s="333"/>
      <c r="N8" s="334"/>
      <c r="O8" s="338"/>
      <c r="P8" s="338"/>
    </row>
    <row r="9" spans="1:16" x14ac:dyDescent="0.3">
      <c r="A9" s="229" t="s">
        <v>32</v>
      </c>
      <c r="B9" s="336"/>
      <c r="C9" s="245"/>
      <c r="D9" s="330"/>
      <c r="E9" s="330"/>
      <c r="F9" s="291">
        <f t="shared" si="1"/>
        <v>0</v>
      </c>
      <c r="G9" s="331" t="e">
        <f t="shared" si="0"/>
        <v>#DIV/0!</v>
      </c>
      <c r="H9" s="245"/>
      <c r="I9" s="245"/>
      <c r="J9" s="329"/>
      <c r="K9" s="245"/>
      <c r="L9" s="339"/>
      <c r="M9" s="333"/>
      <c r="N9" s="334"/>
      <c r="O9" s="338"/>
      <c r="P9" s="338"/>
    </row>
    <row r="10" spans="1:16" x14ac:dyDescent="0.3">
      <c r="A10" s="229" t="s">
        <v>34</v>
      </c>
      <c r="B10" s="336"/>
      <c r="C10" s="245"/>
      <c r="D10" s="330"/>
      <c r="E10" s="330"/>
      <c r="F10" s="291">
        <f t="shared" si="1"/>
        <v>0</v>
      </c>
      <c r="G10" s="331" t="e">
        <f t="shared" si="0"/>
        <v>#DIV/0!</v>
      </c>
      <c r="H10" s="245"/>
      <c r="I10" s="245"/>
      <c r="J10" s="329"/>
      <c r="K10" s="245"/>
      <c r="L10" s="339"/>
      <c r="M10" s="333"/>
      <c r="N10" s="334"/>
      <c r="O10" s="338"/>
      <c r="P10" s="338"/>
    </row>
    <row r="11" spans="1:16" x14ac:dyDescent="0.3">
      <c r="A11" s="229" t="s">
        <v>38</v>
      </c>
      <c r="B11" s="245"/>
      <c r="C11" s="329"/>
      <c r="D11" s="330"/>
      <c r="E11" s="330"/>
      <c r="F11" s="291">
        <f t="shared" si="1"/>
        <v>0</v>
      </c>
      <c r="G11" s="331" t="e">
        <f t="shared" si="0"/>
        <v>#DIV/0!</v>
      </c>
      <c r="H11" s="329"/>
      <c r="I11" s="245"/>
      <c r="J11" s="245"/>
      <c r="K11" s="332"/>
      <c r="L11" s="330"/>
      <c r="M11" s="333"/>
      <c r="N11" s="340"/>
      <c r="O11" s="338"/>
      <c r="P11" s="338"/>
    </row>
    <row r="12" spans="1:16" x14ac:dyDescent="0.3">
      <c r="A12" s="229" t="s">
        <v>39</v>
      </c>
      <c r="B12" s="245"/>
      <c r="C12" s="329"/>
      <c r="D12" s="330"/>
      <c r="E12" s="330"/>
      <c r="F12" s="291">
        <f t="shared" si="1"/>
        <v>0</v>
      </c>
      <c r="G12" s="331" t="e">
        <f t="shared" si="0"/>
        <v>#DIV/0!</v>
      </c>
      <c r="H12" s="329"/>
      <c r="I12" s="245"/>
      <c r="J12" s="245"/>
      <c r="K12" s="245"/>
      <c r="L12" s="330"/>
      <c r="M12" s="333"/>
      <c r="N12" s="340"/>
      <c r="O12" s="338"/>
      <c r="P12" s="338"/>
    </row>
    <row r="13" spans="1:16" x14ac:dyDescent="0.3">
      <c r="A13" s="229" t="s">
        <v>41</v>
      </c>
      <c r="B13" s="245"/>
      <c r="C13" s="329"/>
      <c r="D13" s="330"/>
      <c r="E13" s="330"/>
      <c r="F13" s="291">
        <f t="shared" si="1"/>
        <v>0</v>
      </c>
      <c r="G13" s="331" t="e">
        <f t="shared" si="0"/>
        <v>#DIV/0!</v>
      </c>
      <c r="H13" s="341"/>
      <c r="I13" s="245"/>
      <c r="J13" s="245"/>
      <c r="K13" s="245"/>
      <c r="L13" s="330"/>
      <c r="M13" s="333"/>
      <c r="N13" s="337"/>
      <c r="O13" s="338"/>
      <c r="P13" s="338"/>
    </row>
    <row r="14" spans="1:16" x14ac:dyDescent="0.3">
      <c r="A14" s="229" t="s">
        <v>45</v>
      </c>
      <c r="B14" s="245"/>
      <c r="C14" s="329"/>
      <c r="D14" s="330"/>
      <c r="E14" s="330"/>
      <c r="F14" s="291">
        <f t="shared" si="1"/>
        <v>0</v>
      </c>
      <c r="G14" s="331" t="e">
        <f>E14/D14</f>
        <v>#DIV/0!</v>
      </c>
      <c r="H14" s="341"/>
      <c r="I14" s="245"/>
      <c r="J14" s="245"/>
      <c r="K14" s="245"/>
      <c r="L14" s="330"/>
      <c r="M14" s="333"/>
      <c r="N14" s="337"/>
      <c r="O14" s="338"/>
      <c r="P14" s="338"/>
    </row>
    <row r="15" spans="1:16" x14ac:dyDescent="0.3">
      <c r="A15" s="229" t="s">
        <v>49</v>
      </c>
      <c r="B15" s="245"/>
      <c r="C15" s="329"/>
      <c r="D15" s="330"/>
      <c r="E15" s="330"/>
      <c r="F15" s="291">
        <f t="shared" si="1"/>
        <v>0</v>
      </c>
      <c r="G15" s="331" t="e">
        <f t="shared" si="0"/>
        <v>#DIV/0!</v>
      </c>
      <c r="H15" s="341"/>
      <c r="I15" s="245"/>
      <c r="J15" s="245"/>
      <c r="K15" s="245"/>
      <c r="L15" s="330"/>
      <c r="M15" s="333"/>
      <c r="N15" s="337"/>
      <c r="O15" s="338"/>
      <c r="P15" s="338"/>
    </row>
    <row r="16" spans="1:16" x14ac:dyDescent="0.3">
      <c r="A16" s="229" t="s">
        <v>62</v>
      </c>
      <c r="B16" s="336"/>
      <c r="C16" s="245"/>
      <c r="D16" s="330"/>
      <c r="E16" s="330"/>
      <c r="F16" s="291">
        <f t="shared" si="1"/>
        <v>0</v>
      </c>
      <c r="G16" s="331" t="e">
        <f t="shared" si="0"/>
        <v>#DIV/0!</v>
      </c>
      <c r="H16" s="245"/>
      <c r="I16" s="342"/>
      <c r="J16" s="245"/>
      <c r="K16" s="245"/>
      <c r="L16" s="330"/>
      <c r="M16" s="333"/>
      <c r="N16" s="337"/>
      <c r="O16" s="343"/>
      <c r="P16" s="338"/>
    </row>
    <row r="17" spans="1:16" x14ac:dyDescent="0.3">
      <c r="A17" s="229" t="s">
        <v>63</v>
      </c>
      <c r="B17" s="336"/>
      <c r="C17" s="245"/>
      <c r="D17" s="330"/>
      <c r="E17" s="330"/>
      <c r="F17" s="291">
        <f t="shared" si="1"/>
        <v>0</v>
      </c>
      <c r="G17" s="331" t="e">
        <f t="shared" si="0"/>
        <v>#DIV/0!</v>
      </c>
      <c r="H17" s="245"/>
      <c r="I17" s="342"/>
      <c r="J17" s="245"/>
      <c r="K17" s="245"/>
      <c r="L17" s="330"/>
      <c r="M17" s="333"/>
      <c r="N17" s="337"/>
      <c r="O17" s="338"/>
      <c r="P17" s="338"/>
    </row>
    <row r="18" spans="1:16" x14ac:dyDescent="0.3">
      <c r="A18" s="229" t="s">
        <v>65</v>
      </c>
      <c r="B18" s="336"/>
      <c r="C18" s="245"/>
      <c r="D18" s="330"/>
      <c r="E18" s="330"/>
      <c r="F18" s="291">
        <f t="shared" si="1"/>
        <v>0</v>
      </c>
      <c r="G18" s="331" t="e">
        <f t="shared" si="0"/>
        <v>#DIV/0!</v>
      </c>
      <c r="H18" s="245"/>
      <c r="I18" s="342"/>
      <c r="J18" s="245"/>
      <c r="K18" s="245"/>
      <c r="L18" s="330"/>
      <c r="M18" s="333"/>
      <c r="N18" s="337"/>
      <c r="O18" s="338"/>
      <c r="P18" s="338"/>
    </row>
    <row r="19" spans="1:16" x14ac:dyDescent="0.3">
      <c r="A19" s="229" t="s">
        <v>68</v>
      </c>
      <c r="B19" s="336"/>
      <c r="C19" s="245"/>
      <c r="D19" s="330"/>
      <c r="E19" s="330"/>
      <c r="F19" s="291">
        <f t="shared" si="1"/>
        <v>0</v>
      </c>
      <c r="G19" s="331" t="e">
        <f t="shared" si="0"/>
        <v>#DIV/0!</v>
      </c>
      <c r="H19" s="245"/>
      <c r="I19" s="245"/>
      <c r="J19" s="245"/>
      <c r="K19" s="245"/>
      <c r="L19" s="330"/>
      <c r="M19" s="333"/>
      <c r="N19" s="337"/>
      <c r="O19" s="338"/>
      <c r="P19" s="338"/>
    </row>
    <row r="20" spans="1:16" x14ac:dyDescent="0.3">
      <c r="A20" s="229" t="s">
        <v>165</v>
      </c>
      <c r="B20" s="245"/>
      <c r="C20" s="344"/>
      <c r="D20" s="330"/>
      <c r="E20" s="330"/>
      <c r="F20" s="291">
        <f t="shared" si="1"/>
        <v>0</v>
      </c>
      <c r="G20" s="331" t="e">
        <f t="shared" si="0"/>
        <v>#DIV/0!</v>
      </c>
      <c r="H20" s="329"/>
      <c r="I20" s="329"/>
      <c r="J20" s="245"/>
      <c r="K20" s="245"/>
      <c r="L20" s="330"/>
      <c r="M20" s="333"/>
      <c r="N20" s="337"/>
      <c r="O20" s="338"/>
      <c r="P20" s="338"/>
    </row>
    <row r="21" spans="1:16" x14ac:dyDescent="0.3">
      <c r="A21" s="229" t="s">
        <v>70</v>
      </c>
      <c r="B21" s="336"/>
      <c r="C21" s="245"/>
      <c r="D21" s="330"/>
      <c r="E21" s="330"/>
      <c r="F21" s="291">
        <f t="shared" si="1"/>
        <v>0</v>
      </c>
      <c r="G21" s="331" t="e">
        <f t="shared" si="0"/>
        <v>#DIV/0!</v>
      </c>
      <c r="H21" s="245"/>
      <c r="I21" s="245"/>
      <c r="J21" s="245"/>
      <c r="K21" s="245"/>
      <c r="L21" s="339"/>
      <c r="M21" s="333"/>
      <c r="N21" s="337"/>
      <c r="O21" s="338"/>
      <c r="P21" s="337"/>
    </row>
    <row r="22" spans="1:16" x14ac:dyDescent="0.3">
      <c r="A22" s="229" t="s">
        <v>72</v>
      </c>
      <c r="B22" s="336"/>
      <c r="C22" s="245"/>
      <c r="D22" s="330"/>
      <c r="E22" s="330"/>
      <c r="F22" s="291">
        <f t="shared" si="1"/>
        <v>0</v>
      </c>
      <c r="G22" s="331" t="e">
        <f t="shared" si="0"/>
        <v>#DIV/0!</v>
      </c>
      <c r="H22" s="245"/>
      <c r="I22" s="245"/>
      <c r="J22" s="245"/>
      <c r="K22" s="245"/>
      <c r="L22" s="339"/>
      <c r="M22" s="333"/>
      <c r="N22" s="337"/>
      <c r="O22" s="338"/>
      <c r="P22" s="337"/>
    </row>
    <row r="23" spans="1:16" x14ac:dyDescent="0.3">
      <c r="A23" s="229" t="s">
        <v>75</v>
      </c>
      <c r="B23" s="336"/>
      <c r="C23" s="245"/>
      <c r="D23" s="330"/>
      <c r="E23" s="330"/>
      <c r="F23" s="291">
        <f t="shared" si="1"/>
        <v>0</v>
      </c>
      <c r="G23" s="331" t="e">
        <f t="shared" si="0"/>
        <v>#DIV/0!</v>
      </c>
      <c r="H23" s="245"/>
      <c r="I23" s="245"/>
      <c r="J23" s="245"/>
      <c r="K23" s="245"/>
      <c r="L23" s="339"/>
      <c r="M23" s="333"/>
      <c r="N23" s="337"/>
      <c r="O23" s="338"/>
      <c r="P23" s="338"/>
    </row>
    <row r="24" spans="1:16" x14ac:dyDescent="0.3">
      <c r="A24" s="229" t="s">
        <v>80</v>
      </c>
      <c r="B24" s="336"/>
      <c r="C24" s="245"/>
      <c r="D24" s="330"/>
      <c r="E24" s="330"/>
      <c r="F24" s="291">
        <f t="shared" si="1"/>
        <v>0</v>
      </c>
      <c r="G24" s="331" t="e">
        <f t="shared" si="0"/>
        <v>#DIV/0!</v>
      </c>
      <c r="H24" s="245"/>
      <c r="I24" s="245"/>
      <c r="J24" s="245"/>
      <c r="K24" s="245"/>
      <c r="L24" s="339"/>
      <c r="M24" s="333"/>
      <c r="N24" s="337"/>
      <c r="O24" s="337"/>
      <c r="P24" s="337"/>
    </row>
    <row r="25" spans="1:16" x14ac:dyDescent="0.3">
      <c r="A25" s="229" t="s">
        <v>81</v>
      </c>
      <c r="B25" s="336"/>
      <c r="C25" s="245"/>
      <c r="D25" s="330"/>
      <c r="E25" s="330"/>
      <c r="F25" s="291">
        <f t="shared" si="1"/>
        <v>0</v>
      </c>
      <c r="G25" s="331" t="e">
        <f t="shared" si="0"/>
        <v>#DIV/0!</v>
      </c>
      <c r="H25" s="245"/>
      <c r="I25" s="245"/>
      <c r="J25" s="337"/>
      <c r="K25" s="245"/>
      <c r="L25" s="339"/>
      <c r="M25" s="333"/>
      <c r="N25" s="337"/>
      <c r="O25" s="334"/>
      <c r="P25" s="334"/>
    </row>
    <row r="26" spans="1:16" ht="48.9" x14ac:dyDescent="0.3">
      <c r="A26" s="229"/>
      <c r="B26" s="238"/>
      <c r="C26" s="239"/>
      <c r="D26" s="292"/>
      <c r="E26" s="292"/>
      <c r="F26" s="314" t="s">
        <v>1096</v>
      </c>
      <c r="G26" s="315"/>
      <c r="H26" s="239" t="s">
        <v>966</v>
      </c>
      <c r="I26" s="251" t="s">
        <v>589</v>
      </c>
      <c r="J26" s="325"/>
      <c r="K26" s="240"/>
      <c r="L26" s="292"/>
      <c r="M26" s="239"/>
      <c r="N26" s="244"/>
      <c r="O26" s="236"/>
      <c r="P26" s="236"/>
    </row>
    <row r="27" spans="1:16" s="257" customFormat="1" x14ac:dyDescent="0.3">
      <c r="A27" s="229"/>
      <c r="B27" s="347" t="s">
        <v>588</v>
      </c>
      <c r="C27" s="348"/>
      <c r="D27" s="293">
        <f>SUM(D2:D26)</f>
        <v>904532.66999999993</v>
      </c>
      <c r="E27" s="293"/>
      <c r="F27" s="293">
        <f>SUM(F2:F25)</f>
        <v>396835.73</v>
      </c>
      <c r="G27" s="283"/>
      <c r="H27" s="253"/>
      <c r="I27" s="293">
        <f>SUM(L10,L2)</f>
        <v>0</v>
      </c>
      <c r="J27" s="254"/>
      <c r="K27" s="255"/>
      <c r="L27" s="293">
        <f>SUM(L2:L26)</f>
        <v>0</v>
      </c>
      <c r="M27" s="256"/>
    </row>
    <row r="28" spans="1:16" x14ac:dyDescent="0.3">
      <c r="A28" s="229"/>
      <c r="B28" s="238"/>
      <c r="C28" s="239"/>
      <c r="D28" s="292"/>
      <c r="E28" s="292"/>
      <c r="F28" s="292"/>
      <c r="G28" s="282"/>
      <c r="H28" s="239"/>
      <c r="I28" s="239"/>
      <c r="J28" s="239"/>
      <c r="K28" s="240"/>
      <c r="L28" s="292"/>
      <c r="M28" s="239"/>
      <c r="N28" s="244"/>
      <c r="O28" s="243"/>
      <c r="P28" s="243"/>
    </row>
    <row r="29" spans="1:16" x14ac:dyDescent="0.3">
      <c r="A29" s="229"/>
      <c r="B29" s="238"/>
      <c r="C29" s="239"/>
      <c r="D29" s="292"/>
      <c r="E29" s="292"/>
      <c r="F29" s="292"/>
      <c r="G29" s="282"/>
      <c r="H29" s="239"/>
      <c r="I29" s="239"/>
      <c r="J29" s="239"/>
      <c r="K29" s="239"/>
      <c r="L29" s="292"/>
      <c r="M29" s="239"/>
      <c r="N29" s="242"/>
    </row>
    <row r="30" spans="1:16" x14ac:dyDescent="0.3">
      <c r="A30" s="229"/>
      <c r="B30" s="238"/>
      <c r="C30" s="239"/>
      <c r="D30" s="292"/>
      <c r="E30" s="292"/>
      <c r="F30" s="292"/>
      <c r="G30" s="282"/>
      <c r="H30" s="239"/>
      <c r="I30" s="239"/>
      <c r="J30" s="239"/>
      <c r="K30" s="239"/>
      <c r="L30" s="292"/>
      <c r="M30" s="239"/>
      <c r="N30" s="242"/>
    </row>
    <row r="31" spans="1:16" s="259" customFormat="1" x14ac:dyDescent="0.3">
      <c r="A31" s="229"/>
      <c r="B31" s="230"/>
      <c r="C31" s="231"/>
      <c r="D31" s="291"/>
      <c r="E31" s="291"/>
      <c r="F31" s="291"/>
      <c r="G31" s="281"/>
      <c r="H31" s="231"/>
      <c r="I31" s="231"/>
      <c r="J31" s="231"/>
      <c r="K31" s="231"/>
      <c r="L31" s="291"/>
      <c r="M31" s="231"/>
      <c r="N31" s="235"/>
      <c r="O31" s="258"/>
      <c r="P31" s="258"/>
    </row>
    <row r="32" spans="1:16" s="260" customFormat="1" x14ac:dyDescent="0.3">
      <c r="A32" s="229"/>
      <c r="B32" s="238"/>
      <c r="C32" s="239"/>
      <c r="D32" s="292"/>
      <c r="E32" s="292"/>
      <c r="F32" s="292"/>
      <c r="G32" s="282"/>
      <c r="H32" s="239"/>
      <c r="I32" s="239"/>
      <c r="J32" s="239"/>
      <c r="K32" s="239"/>
      <c r="L32" s="292"/>
      <c r="M32" s="239"/>
      <c r="N32" s="242"/>
      <c r="O32" s="258"/>
      <c r="P32" s="258"/>
    </row>
    <row r="33" spans="1:16" s="260" customFormat="1" x14ac:dyDescent="0.3">
      <c r="A33" s="229"/>
      <c r="B33" s="238"/>
      <c r="C33" s="239"/>
      <c r="D33" s="292"/>
      <c r="E33" s="292"/>
      <c r="F33" s="292"/>
      <c r="G33" s="282"/>
      <c r="H33" s="239"/>
      <c r="I33" s="239"/>
      <c r="J33" s="239"/>
      <c r="K33" s="239"/>
      <c r="L33" s="292"/>
      <c r="M33" s="239"/>
      <c r="N33" s="242"/>
      <c r="O33" s="258"/>
      <c r="P33" s="258"/>
    </row>
    <row r="34" spans="1:16" s="260" customFormat="1" x14ac:dyDescent="0.3">
      <c r="A34" s="229"/>
      <c r="B34" s="238"/>
      <c r="C34" s="239"/>
      <c r="D34" s="292"/>
      <c r="E34" s="292"/>
      <c r="F34" s="292"/>
      <c r="G34" s="282"/>
      <c r="H34" s="239"/>
      <c r="I34" s="239"/>
      <c r="J34" s="239"/>
      <c r="K34" s="239"/>
      <c r="L34" s="292"/>
      <c r="M34" s="239"/>
      <c r="N34" s="242"/>
      <c r="O34" s="258"/>
      <c r="P34" s="258"/>
    </row>
    <row r="35" spans="1:16" s="260" customFormat="1" x14ac:dyDescent="0.3">
      <c r="A35" s="229"/>
      <c r="B35" s="238"/>
      <c r="C35" s="239"/>
      <c r="D35" s="292"/>
      <c r="E35" s="292"/>
      <c r="F35" s="292"/>
      <c r="G35" s="282"/>
      <c r="H35" s="239"/>
      <c r="I35" s="239"/>
      <c r="J35" s="239"/>
      <c r="K35" s="239"/>
      <c r="L35" s="292"/>
      <c r="M35" s="239"/>
      <c r="N35" s="242"/>
      <c r="O35" s="258"/>
      <c r="P35" s="258"/>
    </row>
    <row r="36" spans="1:16" s="260" customFormat="1" x14ac:dyDescent="0.3">
      <c r="A36" s="229"/>
      <c r="B36" s="349" t="s">
        <v>496</v>
      </c>
      <c r="C36" s="350"/>
      <c r="D36" s="350"/>
      <c r="E36" s="350"/>
      <c r="F36" s="350"/>
      <c r="G36" s="350"/>
      <c r="H36" s="350"/>
      <c r="I36" s="350"/>
      <c r="J36" s="350"/>
      <c r="K36" s="350"/>
      <c r="L36" s="350"/>
      <c r="M36" s="350"/>
      <c r="N36" s="351"/>
      <c r="O36" s="258"/>
      <c r="P36" s="258"/>
    </row>
    <row r="37" spans="1:16" s="260" customFormat="1" x14ac:dyDescent="0.3">
      <c r="A37" s="229"/>
      <c r="B37" s="238"/>
      <c r="C37" s="239"/>
      <c r="D37" s="292"/>
      <c r="E37" s="292"/>
      <c r="F37" s="292"/>
      <c r="G37" s="282"/>
      <c r="H37" s="239"/>
      <c r="I37" s="239"/>
      <c r="J37" s="239"/>
      <c r="K37" s="239"/>
      <c r="L37" s="292"/>
      <c r="M37" s="239"/>
      <c r="N37" s="242"/>
      <c r="O37" s="258"/>
      <c r="P37" s="258"/>
    </row>
    <row r="38" spans="1:16" s="260" customFormat="1" x14ac:dyDescent="0.3">
      <c r="A38" s="229"/>
      <c r="B38" s="238"/>
      <c r="C38" s="239"/>
      <c r="D38" s="292"/>
      <c r="E38" s="292"/>
      <c r="F38" s="292"/>
      <c r="G38" s="282"/>
      <c r="H38" s="239"/>
      <c r="I38" s="239"/>
      <c r="J38" s="239"/>
      <c r="K38" s="239"/>
      <c r="L38" s="292"/>
      <c r="M38" s="239"/>
      <c r="N38" s="242"/>
      <c r="O38" s="258"/>
      <c r="P38" s="258"/>
    </row>
    <row r="39" spans="1:16" s="260" customFormat="1" x14ac:dyDescent="0.3">
      <c r="A39" s="229"/>
      <c r="B39" s="238"/>
      <c r="C39" s="239"/>
      <c r="D39" s="292"/>
      <c r="E39" s="292"/>
      <c r="F39" s="292"/>
      <c r="G39" s="282"/>
      <c r="H39" s="239"/>
      <c r="I39" s="239"/>
      <c r="J39" s="239"/>
      <c r="K39" s="239"/>
      <c r="L39" s="292"/>
      <c r="M39" s="239"/>
      <c r="N39" s="242"/>
      <c r="O39" s="258"/>
      <c r="P39" s="258"/>
    </row>
    <row r="40" spans="1:16" s="260" customFormat="1" x14ac:dyDescent="0.3">
      <c r="A40" s="229"/>
      <c r="B40" s="238"/>
      <c r="C40" s="239"/>
      <c r="D40" s="292"/>
      <c r="E40" s="292"/>
      <c r="F40" s="292"/>
      <c r="G40" s="282"/>
      <c r="H40" s="239"/>
      <c r="I40" s="239"/>
      <c r="J40" s="239"/>
      <c r="K40" s="239"/>
      <c r="L40" s="292"/>
      <c r="M40" s="239"/>
      <c r="N40" s="242"/>
      <c r="O40" s="258"/>
      <c r="P40" s="258"/>
    </row>
    <row r="41" spans="1:16" s="260" customFormat="1" x14ac:dyDescent="0.3">
      <c r="A41" s="229"/>
      <c r="B41" s="238"/>
      <c r="C41" s="239"/>
      <c r="D41" s="292"/>
      <c r="E41" s="292"/>
      <c r="F41" s="292"/>
      <c r="G41" s="282"/>
      <c r="H41" s="239"/>
      <c r="I41" s="239"/>
      <c r="J41" s="239"/>
      <c r="K41" s="239"/>
      <c r="L41" s="292"/>
      <c r="M41" s="239"/>
      <c r="N41" s="242"/>
      <c r="O41" s="258"/>
      <c r="P41" s="258"/>
    </row>
    <row r="42" spans="1:16" s="260" customFormat="1" x14ac:dyDescent="0.3">
      <c r="A42" s="229"/>
      <c r="B42" s="238"/>
      <c r="C42" s="239"/>
      <c r="D42" s="292"/>
      <c r="E42" s="292"/>
      <c r="F42" s="292"/>
      <c r="G42" s="282"/>
      <c r="H42" s="239"/>
      <c r="I42" s="239"/>
      <c r="J42" s="239"/>
      <c r="K42" s="239"/>
      <c r="L42" s="292"/>
      <c r="M42" s="239"/>
      <c r="N42" s="242"/>
      <c r="O42" s="258"/>
      <c r="P42" s="258"/>
    </row>
    <row r="43" spans="1:16" s="260" customFormat="1" x14ac:dyDescent="0.3">
      <c r="A43" s="229"/>
      <c r="B43" s="238"/>
      <c r="C43" s="239"/>
      <c r="D43" s="292"/>
      <c r="E43" s="292"/>
      <c r="F43" s="292"/>
      <c r="G43" s="282"/>
      <c r="H43" s="239"/>
      <c r="I43" s="239"/>
      <c r="J43" s="239"/>
      <c r="K43" s="239"/>
      <c r="L43" s="292"/>
      <c r="M43" s="239"/>
      <c r="N43" s="242"/>
      <c r="O43" s="258"/>
      <c r="P43" s="258"/>
    </row>
    <row r="44" spans="1:16" s="260" customFormat="1" x14ac:dyDescent="0.3">
      <c r="A44" s="229"/>
      <c r="B44" s="238"/>
      <c r="C44" s="239"/>
      <c r="D44" s="292"/>
      <c r="E44" s="292"/>
      <c r="F44" s="292"/>
      <c r="G44" s="282"/>
      <c r="H44" s="239"/>
      <c r="I44" s="239"/>
      <c r="J44" s="239"/>
      <c r="K44" s="239"/>
      <c r="L44" s="292"/>
      <c r="M44" s="239"/>
      <c r="N44" s="242"/>
      <c r="O44" s="258"/>
      <c r="P44" s="258"/>
    </row>
    <row r="45" spans="1:16" s="260" customFormat="1" x14ac:dyDescent="0.3">
      <c r="A45" s="229"/>
      <c r="B45" s="238"/>
      <c r="C45" s="239"/>
      <c r="D45" s="292"/>
      <c r="E45" s="292"/>
      <c r="F45" s="292"/>
      <c r="G45" s="282"/>
      <c r="H45" s="239"/>
      <c r="I45" s="239"/>
      <c r="J45" s="239"/>
      <c r="K45" s="239"/>
      <c r="L45" s="292"/>
      <c r="M45" s="239"/>
      <c r="N45" s="242"/>
      <c r="O45" s="258"/>
      <c r="P45" s="258"/>
    </row>
    <row r="46" spans="1:16" s="260" customFormat="1" x14ac:dyDescent="0.3">
      <c r="A46" s="229" t="s">
        <v>38</v>
      </c>
      <c r="B46" s="238"/>
      <c r="C46" s="239"/>
      <c r="D46" s="292"/>
      <c r="E46" s="292"/>
      <c r="F46" s="292"/>
      <c r="G46" s="282"/>
      <c r="H46" s="239"/>
      <c r="I46" s="239"/>
      <c r="J46" s="239"/>
      <c r="K46" s="239"/>
      <c r="L46" s="292"/>
      <c r="M46" s="239"/>
      <c r="N46" s="242"/>
      <c r="O46" s="258"/>
      <c r="P46" s="258"/>
    </row>
    <row r="47" spans="1:16" s="260" customFormat="1" x14ac:dyDescent="0.3">
      <c r="A47" s="229" t="s">
        <v>39</v>
      </c>
      <c r="B47" s="238"/>
      <c r="C47" s="239"/>
      <c r="D47" s="292"/>
      <c r="E47" s="292"/>
      <c r="F47" s="292"/>
      <c r="G47" s="282"/>
      <c r="H47" s="239"/>
      <c r="I47" s="239"/>
      <c r="J47" s="239"/>
      <c r="K47" s="239"/>
      <c r="L47" s="292"/>
      <c r="M47" s="239"/>
      <c r="N47" s="242"/>
      <c r="O47" s="258"/>
      <c r="P47" s="258"/>
    </row>
  </sheetData>
  <mergeCells count="2">
    <mergeCell ref="B27:C27"/>
    <mergeCell ref="B36:N36"/>
  </mergeCells>
  <pageMargins left="0.23622047244094491" right="0.23622047244094491" top="0.74803149606299213" bottom="0.74803149606299213" header="0.31496062992125984" footer="0.31496062992125984"/>
  <pageSetup paperSize="9" scale="3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67"/>
  <sheetViews>
    <sheetView view="pageBreakPreview" zoomScale="40" zoomScaleNormal="50" zoomScaleSheetLayoutView="40" workbookViewId="0">
      <pane ySplit="1" topLeftCell="A26" activePane="bottomLeft" state="frozen"/>
      <selection pane="bottomLeft" activeCell="B26" sqref="B26"/>
    </sheetView>
  </sheetViews>
  <sheetFormatPr defaultColWidth="9.125" defaultRowHeight="21.1" x14ac:dyDescent="0.35"/>
  <cols>
    <col min="1" max="1" width="7.875" style="51" customWidth="1"/>
    <col min="2" max="2" width="46.375" style="90" customWidth="1"/>
    <col min="3" max="3" width="25.875" style="106" customWidth="1"/>
    <col min="4" max="4" width="34.375" style="45" customWidth="1"/>
    <col min="5" max="5" width="34" style="45" customWidth="1"/>
    <col min="6" max="6" width="34.375" style="48" customWidth="1"/>
    <col min="7" max="7" width="58.125" style="45" customWidth="1"/>
    <col min="8" max="8" width="33.375" style="45" customWidth="1"/>
    <col min="9" max="9" width="26.875" style="45" customWidth="1"/>
    <col min="10" max="10" width="22.125" style="45" customWidth="1"/>
    <col min="11" max="11" width="33.375" style="48" customWidth="1"/>
    <col min="12" max="12" width="30.125" style="48" customWidth="1"/>
    <col min="13" max="16384" width="9.125" style="45"/>
  </cols>
  <sheetData>
    <row r="1" spans="1:13" s="42" customFormat="1" ht="57.1" x14ac:dyDescent="0.35">
      <c r="A1" s="128" t="s">
        <v>125</v>
      </c>
      <c r="B1" s="126" t="s">
        <v>0</v>
      </c>
      <c r="C1" s="119" t="s">
        <v>1</v>
      </c>
      <c r="D1" s="120" t="s">
        <v>3</v>
      </c>
      <c r="E1" s="120" t="s">
        <v>2</v>
      </c>
      <c r="F1" s="120" t="s">
        <v>4</v>
      </c>
      <c r="G1" s="120" t="s">
        <v>5</v>
      </c>
      <c r="H1" s="120" t="s">
        <v>465</v>
      </c>
      <c r="I1" s="120" t="s">
        <v>6</v>
      </c>
      <c r="J1" s="120" t="s">
        <v>109</v>
      </c>
      <c r="K1" s="120" t="s">
        <v>301</v>
      </c>
      <c r="L1" s="120" t="s">
        <v>169</v>
      </c>
      <c r="M1" s="52"/>
    </row>
    <row r="2" spans="1:13" s="143" customFormat="1" ht="144.69999999999999" customHeight="1" x14ac:dyDescent="0.35">
      <c r="A2" s="129" t="s">
        <v>7</v>
      </c>
      <c r="B2" s="127" t="s">
        <v>361</v>
      </c>
      <c r="C2" s="121" t="s">
        <v>362</v>
      </c>
      <c r="D2" s="122">
        <v>126875</v>
      </c>
      <c r="E2" s="122">
        <v>90000</v>
      </c>
      <c r="F2" s="122">
        <v>36875</v>
      </c>
      <c r="G2" s="122" t="s">
        <v>363</v>
      </c>
      <c r="H2" s="122"/>
      <c r="I2" s="123" t="s">
        <v>31</v>
      </c>
      <c r="J2" s="124" t="s">
        <v>110</v>
      </c>
      <c r="K2" s="130">
        <v>72500</v>
      </c>
      <c r="L2" s="118" t="s">
        <v>299</v>
      </c>
    </row>
    <row r="3" spans="1:13" ht="171" customHeight="1" x14ac:dyDescent="0.35">
      <c r="A3" s="129" t="s">
        <v>11</v>
      </c>
      <c r="B3" s="127" t="s">
        <v>346</v>
      </c>
      <c r="C3" s="121" t="s">
        <v>347</v>
      </c>
      <c r="D3" s="122">
        <v>672759.93</v>
      </c>
      <c r="E3" s="122">
        <v>538207.93999999994</v>
      </c>
      <c r="F3" s="122">
        <v>134551.99</v>
      </c>
      <c r="G3" s="122" t="s">
        <v>348</v>
      </c>
      <c r="H3" s="122"/>
      <c r="I3" s="123" t="s">
        <v>37</v>
      </c>
      <c r="J3" s="133" t="s">
        <v>111</v>
      </c>
      <c r="K3" s="130"/>
      <c r="L3" s="118" t="s">
        <v>299</v>
      </c>
    </row>
    <row r="4" spans="1:13" ht="167.3" customHeight="1" x14ac:dyDescent="0.35">
      <c r="A4" s="129" t="s">
        <v>16</v>
      </c>
      <c r="B4" s="127" t="s">
        <v>349</v>
      </c>
      <c r="C4" s="121" t="s">
        <v>347</v>
      </c>
      <c r="D4" s="122">
        <v>3396250</v>
      </c>
      <c r="E4" s="122">
        <v>1000000</v>
      </c>
      <c r="F4" s="122">
        <v>2396250</v>
      </c>
      <c r="G4" s="122" t="s">
        <v>348</v>
      </c>
      <c r="H4" s="122"/>
      <c r="I4" s="123" t="s">
        <v>37</v>
      </c>
      <c r="J4" s="133" t="s">
        <v>111</v>
      </c>
      <c r="K4" s="130"/>
      <c r="L4" s="118" t="s">
        <v>299</v>
      </c>
    </row>
    <row r="5" spans="1:13" ht="142.65" x14ac:dyDescent="0.35">
      <c r="A5" s="129" t="s">
        <v>18</v>
      </c>
      <c r="B5" s="127" t="s">
        <v>350</v>
      </c>
      <c r="C5" s="121" t="s">
        <v>347</v>
      </c>
      <c r="D5" s="122">
        <v>360550.82</v>
      </c>
      <c r="E5" s="122">
        <v>288440.65999999997</v>
      </c>
      <c r="F5" s="122">
        <v>72110.16</v>
      </c>
      <c r="G5" s="122" t="s">
        <v>321</v>
      </c>
      <c r="H5" s="122"/>
      <c r="I5" s="123" t="s">
        <v>37</v>
      </c>
      <c r="J5" s="133" t="s">
        <v>111</v>
      </c>
      <c r="K5" s="130"/>
      <c r="L5" s="118" t="s">
        <v>299</v>
      </c>
    </row>
    <row r="6" spans="1:13" ht="142.65" x14ac:dyDescent="0.35">
      <c r="A6" s="129" t="s">
        <v>22</v>
      </c>
      <c r="B6" s="127" t="s">
        <v>351</v>
      </c>
      <c r="C6" s="121" t="s">
        <v>347</v>
      </c>
      <c r="D6" s="122">
        <v>2321181.25</v>
      </c>
      <c r="E6" s="122">
        <v>500000</v>
      </c>
      <c r="F6" s="122">
        <v>1821181.25</v>
      </c>
      <c r="G6" s="122" t="s">
        <v>352</v>
      </c>
      <c r="H6" s="122"/>
      <c r="I6" s="123" t="s">
        <v>37</v>
      </c>
      <c r="J6" s="124" t="s">
        <v>110</v>
      </c>
      <c r="K6" s="130">
        <v>250000</v>
      </c>
      <c r="L6" s="118" t="s">
        <v>299</v>
      </c>
    </row>
    <row r="7" spans="1:13" ht="108.7" customHeight="1" x14ac:dyDescent="0.35">
      <c r="A7" s="129" t="s">
        <v>27</v>
      </c>
      <c r="B7" s="127" t="s">
        <v>353</v>
      </c>
      <c r="C7" s="121" t="s">
        <v>347</v>
      </c>
      <c r="D7" s="122">
        <v>571361.88</v>
      </c>
      <c r="E7" s="122">
        <v>250000</v>
      </c>
      <c r="F7" s="122">
        <v>321361.88</v>
      </c>
      <c r="G7" s="122" t="s">
        <v>354</v>
      </c>
      <c r="H7" s="122"/>
      <c r="I7" s="123" t="s">
        <v>37</v>
      </c>
      <c r="J7" s="133" t="s">
        <v>111</v>
      </c>
      <c r="K7" s="133"/>
      <c r="L7" s="118" t="s">
        <v>299</v>
      </c>
    </row>
    <row r="8" spans="1:13" ht="108.7" customHeight="1" x14ac:dyDescent="0.35">
      <c r="A8" s="129" t="s">
        <v>29</v>
      </c>
      <c r="B8" s="127" t="s">
        <v>263</v>
      </c>
      <c r="C8" s="121" t="s">
        <v>347</v>
      </c>
      <c r="D8" s="122">
        <v>3276855.46</v>
      </c>
      <c r="E8" s="122">
        <v>250000</v>
      </c>
      <c r="F8" s="122">
        <v>1429240.46</v>
      </c>
      <c r="G8" s="122" t="s">
        <v>354</v>
      </c>
      <c r="H8" s="122"/>
      <c r="I8" s="123" t="s">
        <v>37</v>
      </c>
      <c r="J8" s="124" t="s">
        <v>110</v>
      </c>
      <c r="K8" s="130">
        <v>250000</v>
      </c>
      <c r="L8" s="118" t="s">
        <v>299</v>
      </c>
    </row>
    <row r="9" spans="1:13" ht="143.5" customHeight="1" x14ac:dyDescent="0.35">
      <c r="A9" s="129" t="s">
        <v>32</v>
      </c>
      <c r="B9" s="127" t="s">
        <v>355</v>
      </c>
      <c r="C9" s="121" t="s">
        <v>356</v>
      </c>
      <c r="D9" s="122">
        <v>1019034.38</v>
      </c>
      <c r="E9" s="122">
        <v>450000</v>
      </c>
      <c r="F9" s="122">
        <v>569034.38</v>
      </c>
      <c r="G9" s="122" t="s">
        <v>357</v>
      </c>
      <c r="H9" s="122"/>
      <c r="I9" s="123" t="s">
        <v>31</v>
      </c>
      <c r="J9" s="124" t="s">
        <v>110</v>
      </c>
      <c r="K9" s="131">
        <v>150000</v>
      </c>
      <c r="L9" s="118" t="s">
        <v>299</v>
      </c>
    </row>
    <row r="10" spans="1:13" ht="143.5" customHeight="1" x14ac:dyDescent="0.35">
      <c r="A10" s="129" t="s">
        <v>34</v>
      </c>
      <c r="B10" s="127" t="s">
        <v>368</v>
      </c>
      <c r="C10" s="121" t="s">
        <v>369</v>
      </c>
      <c r="D10" s="122">
        <v>1176285.1499999999</v>
      </c>
      <c r="E10" s="122">
        <v>500000</v>
      </c>
      <c r="F10" s="122">
        <v>676285.15</v>
      </c>
      <c r="G10" s="122" t="s">
        <v>366</v>
      </c>
      <c r="H10" s="122"/>
      <c r="I10" s="123" t="s">
        <v>367</v>
      </c>
      <c r="J10" s="124" t="s">
        <v>110</v>
      </c>
      <c r="K10" s="131">
        <v>300000</v>
      </c>
      <c r="L10" s="118" t="s">
        <v>299</v>
      </c>
    </row>
    <row r="11" spans="1:13" ht="143.5" customHeight="1" x14ac:dyDescent="0.35">
      <c r="A11" s="129" t="s">
        <v>38</v>
      </c>
      <c r="B11" s="127" t="s">
        <v>364</v>
      </c>
      <c r="C11" s="121" t="s">
        <v>365</v>
      </c>
      <c r="D11" s="122">
        <v>721773.32</v>
      </c>
      <c r="E11" s="122">
        <v>300000</v>
      </c>
      <c r="F11" s="122">
        <v>421773.32</v>
      </c>
      <c r="G11" s="122" t="s">
        <v>366</v>
      </c>
      <c r="H11" s="122"/>
      <c r="I11" s="123" t="s">
        <v>367</v>
      </c>
      <c r="J11" s="124" t="s">
        <v>110</v>
      </c>
      <c r="K11" s="131">
        <v>300000</v>
      </c>
      <c r="L11" s="118" t="s">
        <v>299</v>
      </c>
    </row>
    <row r="12" spans="1:13" ht="108.7" customHeight="1" x14ac:dyDescent="0.35">
      <c r="A12" s="129" t="s">
        <v>39</v>
      </c>
      <c r="B12" s="127" t="s">
        <v>358</v>
      </c>
      <c r="C12" s="121" t="s">
        <v>359</v>
      </c>
      <c r="D12" s="122">
        <v>15625</v>
      </c>
      <c r="E12" s="122">
        <v>15625</v>
      </c>
      <c r="F12" s="122">
        <v>0</v>
      </c>
      <c r="G12" s="122" t="s">
        <v>360</v>
      </c>
      <c r="H12" s="122"/>
      <c r="I12" s="123" t="s">
        <v>37</v>
      </c>
      <c r="J12" s="124" t="s">
        <v>110</v>
      </c>
      <c r="K12" s="131">
        <v>15625</v>
      </c>
      <c r="L12" s="118" t="s">
        <v>299</v>
      </c>
    </row>
    <row r="13" spans="1:13" ht="168.8" customHeight="1" x14ac:dyDescent="0.35">
      <c r="A13" s="129" t="s">
        <v>41</v>
      </c>
      <c r="B13" s="127" t="s">
        <v>395</v>
      </c>
      <c r="C13" s="121" t="s">
        <v>396</v>
      </c>
      <c r="D13" s="122">
        <v>261488</v>
      </c>
      <c r="E13" s="122">
        <v>209190.39999999999</v>
      </c>
      <c r="F13" s="122">
        <v>52297.599999999999</v>
      </c>
      <c r="G13" s="122" t="s">
        <v>348</v>
      </c>
      <c r="H13" s="122"/>
      <c r="I13" s="123" t="s">
        <v>37</v>
      </c>
      <c r="J13" s="124" t="s">
        <v>110</v>
      </c>
      <c r="K13" s="131">
        <v>200000</v>
      </c>
      <c r="L13" s="118" t="s">
        <v>300</v>
      </c>
    </row>
    <row r="14" spans="1:13" ht="108.7" customHeight="1" x14ac:dyDescent="0.35">
      <c r="A14" s="129" t="s">
        <v>45</v>
      </c>
      <c r="B14" s="127" t="s">
        <v>372</v>
      </c>
      <c r="C14" s="121" t="s">
        <v>373</v>
      </c>
      <c r="D14" s="122">
        <v>198750</v>
      </c>
      <c r="E14" s="122">
        <v>100000</v>
      </c>
      <c r="F14" s="122">
        <v>98750</v>
      </c>
      <c r="G14" s="122" t="s">
        <v>374</v>
      </c>
      <c r="H14" s="122"/>
      <c r="I14" s="123" t="s">
        <v>375</v>
      </c>
      <c r="J14" s="133" t="s">
        <v>111</v>
      </c>
      <c r="K14" s="131"/>
      <c r="L14" s="118" t="s">
        <v>299</v>
      </c>
    </row>
    <row r="15" spans="1:13" ht="159.65" customHeight="1" x14ac:dyDescent="0.35">
      <c r="A15" s="129" t="s">
        <v>49</v>
      </c>
      <c r="B15" s="127" t="s">
        <v>131</v>
      </c>
      <c r="C15" s="121" t="s">
        <v>370</v>
      </c>
      <c r="D15" s="122">
        <v>6991326</v>
      </c>
      <c r="E15" s="122">
        <v>3945572.78</v>
      </c>
      <c r="F15" s="122">
        <v>3045753.22</v>
      </c>
      <c r="G15" s="122" t="s">
        <v>371</v>
      </c>
      <c r="H15" s="144" t="s">
        <v>466</v>
      </c>
      <c r="I15" s="123" t="s">
        <v>135</v>
      </c>
      <c r="J15" s="133" t="s">
        <v>111</v>
      </c>
      <c r="K15" s="131"/>
      <c r="L15" s="118" t="s">
        <v>299</v>
      </c>
    </row>
    <row r="16" spans="1:13" ht="108.7" customHeight="1" x14ac:dyDescent="0.35">
      <c r="A16" s="129" t="s">
        <v>62</v>
      </c>
      <c r="B16" s="127" t="s">
        <v>376</v>
      </c>
      <c r="C16" s="121" t="s">
        <v>377</v>
      </c>
      <c r="D16" s="122">
        <v>40000</v>
      </c>
      <c r="E16" s="122">
        <v>30000</v>
      </c>
      <c r="F16" s="122">
        <v>10000</v>
      </c>
      <c r="G16" s="122" t="s">
        <v>378</v>
      </c>
      <c r="H16" s="122"/>
      <c r="I16" s="123" t="s">
        <v>37</v>
      </c>
      <c r="J16" s="124" t="s">
        <v>110</v>
      </c>
      <c r="K16" s="131">
        <v>30000</v>
      </c>
      <c r="L16" s="118" t="s">
        <v>299</v>
      </c>
    </row>
    <row r="17" spans="1:12" ht="142.65" x14ac:dyDescent="0.35">
      <c r="A17" s="129" t="s">
        <v>63</v>
      </c>
      <c r="B17" s="127" t="s">
        <v>408</v>
      </c>
      <c r="C17" s="121" t="s">
        <v>407</v>
      </c>
      <c r="D17" s="122">
        <v>65000</v>
      </c>
      <c r="E17" s="122">
        <v>52000</v>
      </c>
      <c r="F17" s="122">
        <v>13000</v>
      </c>
      <c r="G17" s="122" t="s">
        <v>394</v>
      </c>
      <c r="H17" s="122"/>
      <c r="I17" s="123" t="s">
        <v>37</v>
      </c>
      <c r="J17" s="124" t="s">
        <v>110</v>
      </c>
      <c r="K17" s="131">
        <v>52000</v>
      </c>
      <c r="L17" s="118" t="s">
        <v>299</v>
      </c>
    </row>
    <row r="18" spans="1:12" ht="108.7" customHeight="1" x14ac:dyDescent="0.35">
      <c r="A18" s="129" t="s">
        <v>65</v>
      </c>
      <c r="B18" s="127" t="s">
        <v>379</v>
      </c>
      <c r="C18" s="121" t="s">
        <v>380</v>
      </c>
      <c r="D18" s="122" t="s">
        <v>380</v>
      </c>
      <c r="E18" s="122" t="s">
        <v>380</v>
      </c>
      <c r="F18" s="122" t="s">
        <v>380</v>
      </c>
      <c r="G18" s="122" t="s">
        <v>381</v>
      </c>
      <c r="H18" s="122"/>
      <c r="I18" s="123" t="s">
        <v>37</v>
      </c>
      <c r="J18" s="124" t="s">
        <v>110</v>
      </c>
      <c r="K18" s="131">
        <v>129200</v>
      </c>
      <c r="L18" s="118" t="s">
        <v>382</v>
      </c>
    </row>
    <row r="19" spans="1:12" ht="161.5" customHeight="1" x14ac:dyDescent="0.35">
      <c r="A19" s="129" t="s">
        <v>68</v>
      </c>
      <c r="B19" s="127" t="s">
        <v>383</v>
      </c>
      <c r="C19" s="121" t="s">
        <v>384</v>
      </c>
      <c r="D19" s="122">
        <v>241250</v>
      </c>
      <c r="E19" s="122">
        <v>193000</v>
      </c>
      <c r="F19" s="122">
        <v>48250</v>
      </c>
      <c r="G19" s="122" t="s">
        <v>385</v>
      </c>
      <c r="H19" s="122"/>
      <c r="I19" s="123" t="s">
        <v>180</v>
      </c>
      <c r="J19" s="133" t="s">
        <v>111</v>
      </c>
      <c r="K19" s="131"/>
      <c r="L19" s="118" t="s">
        <v>299</v>
      </c>
    </row>
    <row r="20" spans="1:12" ht="148.75" customHeight="1" x14ac:dyDescent="0.35">
      <c r="A20" s="129" t="s">
        <v>165</v>
      </c>
      <c r="B20" s="127" t="s">
        <v>386</v>
      </c>
      <c r="C20" s="121" t="s">
        <v>384</v>
      </c>
      <c r="D20" s="122">
        <v>393750</v>
      </c>
      <c r="E20" s="122">
        <v>373750</v>
      </c>
      <c r="F20" s="122">
        <v>20000</v>
      </c>
      <c r="G20" s="122" t="s">
        <v>385</v>
      </c>
      <c r="H20" s="122"/>
      <c r="I20" s="123" t="s">
        <v>180</v>
      </c>
      <c r="J20" s="124" t="s">
        <v>110</v>
      </c>
      <c r="K20" s="131">
        <v>120000</v>
      </c>
      <c r="L20" s="118" t="s">
        <v>300</v>
      </c>
    </row>
    <row r="21" spans="1:12" ht="167.3" customHeight="1" x14ac:dyDescent="0.35">
      <c r="A21" s="129" t="s">
        <v>70</v>
      </c>
      <c r="B21" s="127" t="s">
        <v>391</v>
      </c>
      <c r="C21" s="121" t="s">
        <v>384</v>
      </c>
      <c r="D21" s="122">
        <v>398750</v>
      </c>
      <c r="E21" s="122">
        <v>318750</v>
      </c>
      <c r="F21" s="122">
        <v>80000</v>
      </c>
      <c r="G21" s="122" t="s">
        <v>385</v>
      </c>
      <c r="H21" s="122"/>
      <c r="I21" s="123" t="s">
        <v>180</v>
      </c>
      <c r="J21" s="133" t="s">
        <v>111</v>
      </c>
      <c r="K21" s="131"/>
      <c r="L21" s="118" t="s">
        <v>300</v>
      </c>
    </row>
    <row r="22" spans="1:12" ht="174.75" customHeight="1" x14ac:dyDescent="0.35">
      <c r="A22" s="129" t="s">
        <v>72</v>
      </c>
      <c r="B22" s="127" t="s">
        <v>387</v>
      </c>
      <c r="C22" s="121" t="s">
        <v>388</v>
      </c>
      <c r="D22" s="122">
        <v>3110450.16</v>
      </c>
      <c r="E22" s="122">
        <v>2021792.6</v>
      </c>
      <c r="F22" s="122">
        <v>1088657.56</v>
      </c>
      <c r="G22" s="122" t="s">
        <v>389</v>
      </c>
      <c r="H22" s="144" t="s">
        <v>466</v>
      </c>
      <c r="I22" s="123" t="s">
        <v>390</v>
      </c>
      <c r="J22" s="124" t="s">
        <v>110</v>
      </c>
      <c r="K22" s="131">
        <v>1930792.6</v>
      </c>
      <c r="L22" s="118" t="s">
        <v>646</v>
      </c>
    </row>
    <row r="23" spans="1:12" ht="254.25" customHeight="1" x14ac:dyDescent="0.35">
      <c r="A23" s="129" t="s">
        <v>75</v>
      </c>
      <c r="B23" s="127" t="s">
        <v>406</v>
      </c>
      <c r="C23" s="121" t="s">
        <v>405</v>
      </c>
      <c r="D23" s="122">
        <v>40000</v>
      </c>
      <c r="E23" s="122">
        <v>30000</v>
      </c>
      <c r="F23" s="122">
        <v>10000</v>
      </c>
      <c r="G23" s="122" t="s">
        <v>378</v>
      </c>
      <c r="H23" s="122"/>
      <c r="I23" s="123" t="s">
        <v>37</v>
      </c>
      <c r="J23" s="124" t="s">
        <v>110</v>
      </c>
      <c r="K23" s="131">
        <v>30000</v>
      </c>
      <c r="L23" s="118" t="s">
        <v>299</v>
      </c>
    </row>
    <row r="24" spans="1:12" ht="142.65" x14ac:dyDescent="0.35">
      <c r="A24" s="129" t="s">
        <v>80</v>
      </c>
      <c r="B24" s="127" t="s">
        <v>392</v>
      </c>
      <c r="C24" s="121" t="s">
        <v>393</v>
      </c>
      <c r="D24" s="122">
        <v>59987.5</v>
      </c>
      <c r="E24" s="122">
        <v>47990</v>
      </c>
      <c r="F24" s="122">
        <v>11997.5</v>
      </c>
      <c r="G24" s="122" t="s">
        <v>394</v>
      </c>
      <c r="H24" s="122"/>
      <c r="I24" s="123" t="s">
        <v>37</v>
      </c>
      <c r="J24" s="124" t="s">
        <v>110</v>
      </c>
      <c r="K24" s="131">
        <v>47990</v>
      </c>
      <c r="L24" s="118" t="s">
        <v>299</v>
      </c>
    </row>
    <row r="25" spans="1:12" ht="171" customHeight="1" x14ac:dyDescent="0.35">
      <c r="A25" s="129" t="s">
        <v>81</v>
      </c>
      <c r="B25" s="127" t="s">
        <v>397</v>
      </c>
      <c r="C25" s="121" t="s">
        <v>398</v>
      </c>
      <c r="D25" s="131">
        <v>1338866.3</v>
      </c>
      <c r="E25" s="122">
        <v>1138036</v>
      </c>
      <c r="F25" s="122">
        <v>200830.3</v>
      </c>
      <c r="G25" s="122" t="s">
        <v>399</v>
      </c>
      <c r="H25" s="144" t="s">
        <v>466</v>
      </c>
      <c r="I25" s="123" t="s">
        <v>400</v>
      </c>
      <c r="J25" s="124" t="s">
        <v>110</v>
      </c>
      <c r="K25" s="122">
        <v>1138036</v>
      </c>
      <c r="L25" s="118" t="s">
        <v>300</v>
      </c>
    </row>
    <row r="26" spans="1:12" ht="195.8" customHeight="1" x14ac:dyDescent="0.35">
      <c r="A26" s="129" t="s">
        <v>85</v>
      </c>
      <c r="B26" s="127" t="s">
        <v>401</v>
      </c>
      <c r="C26" s="121" t="s">
        <v>402</v>
      </c>
      <c r="D26" s="122">
        <v>900000</v>
      </c>
      <c r="E26" s="122">
        <v>765000</v>
      </c>
      <c r="F26" s="122">
        <v>135000</v>
      </c>
      <c r="G26" s="122" t="s">
        <v>403</v>
      </c>
      <c r="H26" s="122"/>
      <c r="I26" s="123" t="s">
        <v>367</v>
      </c>
      <c r="J26" s="124" t="s">
        <v>110</v>
      </c>
      <c r="K26" s="131">
        <v>143437.5</v>
      </c>
      <c r="L26" s="118" t="s">
        <v>299</v>
      </c>
    </row>
    <row r="27" spans="1:12" ht="114.15" x14ac:dyDescent="0.35">
      <c r="A27" s="129" t="s">
        <v>88</v>
      </c>
      <c r="B27" s="127" t="s">
        <v>404</v>
      </c>
      <c r="C27" s="121" t="s">
        <v>402</v>
      </c>
      <c r="D27" s="122">
        <v>212500</v>
      </c>
      <c r="E27" s="122">
        <v>170000</v>
      </c>
      <c r="F27" s="122">
        <v>42500</v>
      </c>
      <c r="G27" s="122" t="s">
        <v>403</v>
      </c>
      <c r="H27" s="122"/>
      <c r="I27" s="123" t="s">
        <v>367</v>
      </c>
      <c r="J27" s="133" t="s">
        <v>246</v>
      </c>
      <c r="K27" s="131"/>
      <c r="L27" s="118" t="s">
        <v>299</v>
      </c>
    </row>
    <row r="28" spans="1:12" ht="174.75" customHeight="1" x14ac:dyDescent="0.35">
      <c r="A28" s="129" t="s">
        <v>90</v>
      </c>
      <c r="B28" s="127" t="s">
        <v>422</v>
      </c>
      <c r="C28" s="121" t="s">
        <v>423</v>
      </c>
      <c r="D28" s="122">
        <v>116250</v>
      </c>
      <c r="E28" s="122">
        <v>93000</v>
      </c>
      <c r="F28" s="122">
        <v>23250</v>
      </c>
      <c r="G28" s="122" t="s">
        <v>348</v>
      </c>
      <c r="H28" s="122"/>
      <c r="I28" s="123" t="s">
        <v>37</v>
      </c>
      <c r="J28" s="133" t="s">
        <v>111</v>
      </c>
      <c r="K28" s="131"/>
      <c r="L28" s="118" t="s">
        <v>299</v>
      </c>
    </row>
    <row r="29" spans="1:12" ht="309.89999999999998" customHeight="1" x14ac:dyDescent="0.35">
      <c r="A29" s="45"/>
      <c r="B29" s="127"/>
      <c r="C29" s="121"/>
      <c r="D29" s="122"/>
      <c r="E29" s="122"/>
      <c r="F29" s="122"/>
      <c r="G29" s="122"/>
      <c r="H29" s="122"/>
      <c r="I29" s="123"/>
      <c r="J29" s="124"/>
      <c r="K29" s="131"/>
      <c r="L29" s="118"/>
    </row>
    <row r="30" spans="1:12" ht="309.89999999999998" customHeight="1" x14ac:dyDescent="0.35">
      <c r="A30" s="45"/>
      <c r="B30" s="127"/>
      <c r="C30" s="121"/>
      <c r="D30" s="122"/>
      <c r="E30" s="122"/>
      <c r="F30" s="122"/>
      <c r="G30" s="122"/>
      <c r="H30" s="122"/>
      <c r="I30" s="123"/>
      <c r="J30" s="124"/>
      <c r="K30" s="131"/>
      <c r="L30" s="118"/>
    </row>
    <row r="31" spans="1:12" ht="309.89999999999998" customHeight="1" x14ac:dyDescent="0.35">
      <c r="A31" s="45"/>
      <c r="B31" s="127"/>
      <c r="C31" s="121"/>
      <c r="D31" s="122"/>
      <c r="E31" s="122"/>
      <c r="F31" s="122"/>
      <c r="G31" s="122"/>
      <c r="H31" s="122"/>
      <c r="I31" s="123"/>
      <c r="J31" s="124"/>
      <c r="K31" s="131"/>
      <c r="L31" s="118"/>
    </row>
    <row r="32" spans="1:12" ht="226.55" customHeight="1" x14ac:dyDescent="0.35">
      <c r="A32" s="141"/>
      <c r="B32" s="127"/>
      <c r="C32" s="121"/>
      <c r="D32" s="122"/>
      <c r="E32" s="122"/>
      <c r="F32" s="122"/>
      <c r="G32" s="122"/>
      <c r="H32" s="122"/>
      <c r="I32" s="123"/>
      <c r="J32" s="124"/>
      <c r="K32" s="131"/>
      <c r="L32" s="118"/>
    </row>
    <row r="33" spans="1:12" ht="262.55" customHeight="1" x14ac:dyDescent="0.35">
      <c r="A33" s="134" t="s">
        <v>80</v>
      </c>
      <c r="B33" s="127"/>
      <c r="C33" s="121"/>
      <c r="D33" s="122"/>
      <c r="E33" s="122"/>
      <c r="F33" s="122"/>
      <c r="G33" s="122"/>
      <c r="H33" s="122"/>
      <c r="I33" s="123"/>
      <c r="J33" s="124"/>
      <c r="K33" s="131"/>
      <c r="L33" s="118"/>
    </row>
    <row r="34" spans="1:12" ht="258.8" customHeight="1" x14ac:dyDescent="0.35">
      <c r="A34" s="134" t="s">
        <v>81</v>
      </c>
      <c r="B34" s="127"/>
      <c r="C34" s="121"/>
      <c r="D34" s="122"/>
      <c r="E34" s="122"/>
      <c r="F34" s="122"/>
      <c r="G34" s="122"/>
      <c r="H34" s="122"/>
      <c r="I34" s="123"/>
      <c r="J34" s="133"/>
      <c r="K34" s="131"/>
      <c r="L34" s="118"/>
    </row>
    <row r="35" spans="1:12" ht="254.25" customHeight="1" x14ac:dyDescent="0.35">
      <c r="A35" s="134" t="s">
        <v>85</v>
      </c>
      <c r="B35" s="127"/>
      <c r="C35" s="121"/>
      <c r="D35" s="122"/>
      <c r="E35" s="122"/>
      <c r="F35" s="122"/>
      <c r="G35" s="122"/>
      <c r="H35" s="122"/>
      <c r="I35" s="123"/>
      <c r="J35" s="124"/>
      <c r="K35" s="131"/>
      <c r="L35" s="118"/>
    </row>
    <row r="36" spans="1:12" ht="263.25" customHeight="1" x14ac:dyDescent="0.35">
      <c r="A36" s="134" t="s">
        <v>88</v>
      </c>
      <c r="B36" s="127"/>
      <c r="C36" s="121"/>
      <c r="D36" s="122"/>
      <c r="E36" s="122"/>
      <c r="F36" s="122"/>
      <c r="G36" s="122"/>
      <c r="H36" s="122"/>
      <c r="I36" s="123"/>
      <c r="J36" s="124"/>
      <c r="K36" s="131"/>
      <c r="L36" s="118"/>
    </row>
    <row r="37" spans="1:12" ht="147.75" customHeight="1" x14ac:dyDescent="0.35">
      <c r="A37" s="134" t="s">
        <v>90</v>
      </c>
      <c r="B37" s="127"/>
      <c r="C37" s="121"/>
      <c r="D37" s="122"/>
      <c r="E37" s="122"/>
      <c r="F37" s="122"/>
      <c r="G37" s="122"/>
      <c r="H37" s="122"/>
      <c r="I37" s="123"/>
      <c r="J37" s="133"/>
      <c r="K37" s="131"/>
      <c r="L37" s="118"/>
    </row>
    <row r="38" spans="1:12" ht="28.55" x14ac:dyDescent="0.35">
      <c r="A38" s="134" t="s">
        <v>93</v>
      </c>
      <c r="B38" s="127"/>
      <c r="C38" s="121"/>
      <c r="D38" s="122"/>
      <c r="E38" s="122"/>
      <c r="F38" s="122"/>
      <c r="G38" s="122"/>
      <c r="H38" s="122"/>
      <c r="I38" s="123"/>
      <c r="J38" s="133"/>
      <c r="K38" s="131"/>
      <c r="L38" s="118"/>
    </row>
    <row r="39" spans="1:12" ht="142.5" customHeight="1" x14ac:dyDescent="0.35">
      <c r="A39" s="134" t="s">
        <v>103</v>
      </c>
      <c r="B39" s="127"/>
      <c r="C39" s="121"/>
      <c r="D39" s="122"/>
      <c r="E39" s="122"/>
      <c r="F39" s="122"/>
      <c r="G39" s="122"/>
      <c r="H39" s="122"/>
      <c r="I39" s="123"/>
      <c r="J39" s="125"/>
      <c r="K39" s="131"/>
      <c r="L39" s="118"/>
    </row>
    <row r="40" spans="1:12" ht="142.5" customHeight="1" x14ac:dyDescent="0.35">
      <c r="A40" s="134" t="s">
        <v>105</v>
      </c>
      <c r="B40" s="127"/>
      <c r="C40" s="121"/>
      <c r="D40" s="122"/>
      <c r="E40" s="122"/>
      <c r="F40" s="122"/>
      <c r="G40" s="122"/>
      <c r="H40" s="122"/>
      <c r="I40" s="123"/>
      <c r="J40" s="125"/>
      <c r="K40" s="131"/>
      <c r="L40" s="118"/>
    </row>
    <row r="41" spans="1:12" ht="229.75" customHeight="1" x14ac:dyDescent="0.35">
      <c r="A41" s="134" t="s">
        <v>107</v>
      </c>
      <c r="B41" s="127"/>
      <c r="C41" s="121"/>
      <c r="D41" s="122"/>
      <c r="E41" s="122"/>
      <c r="F41" s="122"/>
      <c r="G41" s="122"/>
      <c r="H41" s="122"/>
      <c r="I41" s="123"/>
      <c r="J41" s="133"/>
      <c r="K41" s="131"/>
      <c r="L41" s="118"/>
    </row>
    <row r="42" spans="1:12" ht="172.55" customHeight="1" x14ac:dyDescent="0.35">
      <c r="A42" s="134" t="s">
        <v>115</v>
      </c>
      <c r="B42" s="127"/>
      <c r="C42" s="121"/>
      <c r="D42" s="122"/>
      <c r="E42" s="122"/>
      <c r="F42" s="122"/>
      <c r="G42" s="122"/>
      <c r="H42" s="122"/>
      <c r="I42" s="123"/>
      <c r="J42" s="124"/>
      <c r="K42" s="131"/>
      <c r="L42" s="118"/>
    </row>
    <row r="43" spans="1:12" ht="256.75" customHeight="1" x14ac:dyDescent="0.35">
      <c r="A43" s="134" t="s">
        <v>172</v>
      </c>
      <c r="B43" s="127"/>
      <c r="C43" s="121"/>
      <c r="D43" s="122"/>
      <c r="E43" s="122"/>
      <c r="F43" s="122"/>
      <c r="G43" s="122"/>
      <c r="H43" s="122"/>
      <c r="I43" s="123"/>
      <c r="J43" s="133"/>
      <c r="K43" s="131"/>
      <c r="L43" s="118"/>
    </row>
    <row r="44" spans="1:12" ht="28.55" x14ac:dyDescent="0.35">
      <c r="A44" s="134" t="s">
        <v>173</v>
      </c>
      <c r="B44" s="127"/>
      <c r="C44" s="121"/>
      <c r="D44" s="122"/>
      <c r="E44" s="122"/>
      <c r="F44" s="122"/>
      <c r="G44" s="122"/>
      <c r="H44" s="122"/>
      <c r="I44" s="123"/>
      <c r="J44" s="133"/>
      <c r="K44" s="131"/>
      <c r="L44" s="118"/>
    </row>
    <row r="45" spans="1:12" ht="28.55" x14ac:dyDescent="0.35">
      <c r="A45" s="134" t="s">
        <v>174</v>
      </c>
      <c r="B45" s="127"/>
      <c r="C45" s="121"/>
      <c r="D45" s="122"/>
      <c r="E45" s="122"/>
      <c r="F45" s="122"/>
      <c r="G45" s="122"/>
      <c r="H45" s="122"/>
      <c r="I45" s="123"/>
      <c r="J45" s="133"/>
      <c r="K45" s="131"/>
      <c r="L45" s="118"/>
    </row>
    <row r="46" spans="1:12" ht="199.55" customHeight="1" x14ac:dyDescent="0.35">
      <c r="A46" s="134" t="s">
        <v>175</v>
      </c>
      <c r="B46" s="127"/>
      <c r="C46" s="121"/>
      <c r="D46" s="122"/>
      <c r="E46" s="122"/>
      <c r="F46" s="122"/>
      <c r="G46" s="122"/>
      <c r="H46" s="122"/>
      <c r="I46" s="123"/>
      <c r="J46" s="125"/>
      <c r="K46" s="131"/>
      <c r="L46" s="118"/>
    </row>
    <row r="47" spans="1:12" ht="201.25" customHeight="1" x14ac:dyDescent="0.35">
      <c r="A47" s="134" t="s">
        <v>176</v>
      </c>
      <c r="B47" s="127"/>
      <c r="C47" s="121"/>
      <c r="D47" s="122"/>
      <c r="E47" s="122"/>
      <c r="F47" s="122"/>
      <c r="G47" s="122"/>
      <c r="H47" s="122"/>
      <c r="I47" s="123"/>
      <c r="J47" s="125"/>
      <c r="K47" s="131"/>
      <c r="L47" s="118"/>
    </row>
    <row r="48" spans="1:12" ht="28.55" x14ac:dyDescent="0.35">
      <c r="A48" s="140"/>
      <c r="B48" s="139"/>
      <c r="C48" s="139"/>
      <c r="D48" s="139"/>
      <c r="E48" s="139"/>
      <c r="F48" s="139"/>
      <c r="G48" s="139"/>
      <c r="H48" s="139"/>
      <c r="I48" s="139"/>
      <c r="J48" s="139"/>
      <c r="K48" s="139"/>
      <c r="L48" s="139"/>
    </row>
    <row r="49" spans="1:26" ht="36" x14ac:dyDescent="0.35">
      <c r="A49" s="117"/>
      <c r="B49" s="136"/>
      <c r="C49" s="137"/>
      <c r="D49" s="138"/>
      <c r="E49" s="138"/>
      <c r="F49" s="138"/>
      <c r="G49" s="363"/>
      <c r="H49" s="364"/>
      <c r="I49" s="364"/>
      <c r="J49" s="365"/>
      <c r="K49" s="366"/>
      <c r="L49" s="367"/>
    </row>
    <row r="50" spans="1:26" ht="28.55" x14ac:dyDescent="0.35">
      <c r="A50" s="113" t="s">
        <v>105</v>
      </c>
      <c r="B50" s="114"/>
      <c r="C50" s="109"/>
      <c r="D50" s="110"/>
      <c r="E50" s="110"/>
      <c r="F50" s="110"/>
      <c r="G50" s="107"/>
      <c r="H50" s="107"/>
      <c r="I50" s="107"/>
      <c r="J50" s="111"/>
      <c r="K50" s="135"/>
      <c r="L50" s="107"/>
    </row>
    <row r="51" spans="1:26" ht="28.55" x14ac:dyDescent="0.35">
      <c r="A51" s="115" t="s">
        <v>107</v>
      </c>
      <c r="B51" s="108"/>
      <c r="C51" s="109"/>
      <c r="D51" s="110"/>
      <c r="E51" s="110"/>
      <c r="F51" s="110"/>
      <c r="G51" s="107"/>
      <c r="H51" s="107"/>
      <c r="I51" s="107"/>
      <c r="J51" s="111"/>
      <c r="K51" s="135"/>
      <c r="L51" s="107"/>
    </row>
    <row r="52" spans="1:26" ht="162.69999999999999" customHeight="1" x14ac:dyDescent="0.35">
      <c r="A52" s="129" t="s">
        <v>115</v>
      </c>
      <c r="B52" s="127"/>
      <c r="C52" s="121"/>
      <c r="D52" s="122"/>
      <c r="E52" s="122"/>
      <c r="F52" s="122"/>
      <c r="G52" s="122"/>
      <c r="H52" s="122"/>
      <c r="I52" s="123"/>
      <c r="J52" s="133"/>
      <c r="K52" s="132"/>
      <c r="L52" s="118"/>
    </row>
    <row r="53" spans="1:26" ht="83.25" customHeight="1" x14ac:dyDescent="0.35">
      <c r="A53" s="116" t="s">
        <v>172</v>
      </c>
      <c r="B53" s="108"/>
      <c r="C53" s="109"/>
      <c r="D53" s="110"/>
      <c r="E53" s="110"/>
      <c r="F53" s="110"/>
      <c r="G53" s="107"/>
      <c r="H53" s="107"/>
      <c r="I53" s="107"/>
      <c r="J53" s="112"/>
      <c r="K53" s="107"/>
      <c r="L53" s="107"/>
    </row>
    <row r="54" spans="1:26" ht="28.55" x14ac:dyDescent="0.35">
      <c r="A54" s="116" t="s">
        <v>173</v>
      </c>
      <c r="B54" s="108"/>
      <c r="C54" s="109"/>
      <c r="D54" s="110"/>
      <c r="E54" s="110"/>
      <c r="F54" s="110"/>
      <c r="G54" s="107"/>
      <c r="H54" s="107"/>
      <c r="I54" s="107"/>
      <c r="J54" s="107"/>
      <c r="K54" s="107"/>
      <c r="L54" s="107"/>
    </row>
    <row r="55" spans="1:26" ht="28.55" x14ac:dyDescent="0.35">
      <c r="A55" s="116" t="s">
        <v>174</v>
      </c>
      <c r="B55" s="108"/>
      <c r="C55" s="109"/>
      <c r="D55" s="110"/>
      <c r="E55" s="110"/>
      <c r="F55" s="110"/>
      <c r="G55" s="107"/>
      <c r="H55" s="107"/>
      <c r="I55" s="107"/>
      <c r="J55" s="107"/>
      <c r="K55" s="107"/>
      <c r="L55" s="107"/>
    </row>
    <row r="56" spans="1:26" ht="28.55" x14ac:dyDescent="0.35">
      <c r="A56" s="116" t="s">
        <v>175</v>
      </c>
      <c r="B56" s="108"/>
      <c r="C56" s="109"/>
      <c r="D56" s="110"/>
      <c r="E56" s="110"/>
      <c r="F56" s="110"/>
      <c r="G56" s="107"/>
      <c r="H56" s="107"/>
      <c r="I56" s="107"/>
      <c r="J56" s="107"/>
      <c r="K56" s="107"/>
      <c r="L56" s="107"/>
    </row>
    <row r="57" spans="1:26" ht="28.55" x14ac:dyDescent="0.35">
      <c r="A57" s="116" t="s">
        <v>176</v>
      </c>
      <c r="B57" s="108"/>
      <c r="C57" s="109"/>
      <c r="D57" s="110"/>
      <c r="E57" s="110"/>
      <c r="F57" s="110"/>
      <c r="G57" s="107"/>
      <c r="H57" s="107"/>
      <c r="I57" s="107"/>
      <c r="J57" s="107"/>
      <c r="K57" s="107"/>
      <c r="L57" s="107"/>
    </row>
    <row r="58" spans="1:26" ht="140.94999999999999" customHeight="1" x14ac:dyDescent="0.35">
      <c r="A58" s="117" t="s">
        <v>190</v>
      </c>
      <c r="B58" s="108"/>
      <c r="C58" s="109"/>
      <c r="D58" s="110"/>
      <c r="E58" s="110"/>
      <c r="F58" s="110"/>
      <c r="G58" s="107"/>
      <c r="H58" s="107"/>
      <c r="I58" s="107"/>
      <c r="J58" s="107"/>
      <c r="K58" s="107"/>
      <c r="L58" s="107"/>
    </row>
    <row r="59" spans="1:26" ht="338.95" customHeight="1" x14ac:dyDescent="0.35">
      <c r="A59" s="49"/>
      <c r="E59" s="46"/>
    </row>
    <row r="60" spans="1:26" ht="167.95" customHeight="1" x14ac:dyDescent="0.35"/>
    <row r="61" spans="1:26" ht="167.95" customHeight="1" x14ac:dyDescent="0.35"/>
    <row r="62" spans="1:26" s="48" customFormat="1" ht="128.25" customHeight="1" x14ac:dyDescent="0.35">
      <c r="A62" s="51"/>
      <c r="B62" s="90"/>
      <c r="C62" s="106"/>
      <c r="D62" s="45"/>
      <c r="E62" s="45"/>
      <c r="G62" s="45"/>
      <c r="H62" s="45"/>
      <c r="I62" s="45"/>
      <c r="J62" s="45"/>
      <c r="M62" s="45"/>
      <c r="N62" s="45"/>
      <c r="O62" s="45"/>
      <c r="P62" s="45"/>
      <c r="Q62" s="45"/>
      <c r="R62" s="45"/>
      <c r="S62" s="45"/>
      <c r="T62" s="45"/>
      <c r="U62" s="45"/>
      <c r="V62" s="45"/>
      <c r="W62" s="45"/>
      <c r="X62" s="45"/>
      <c r="Y62" s="45"/>
      <c r="Z62" s="45"/>
    </row>
    <row r="67" ht="84.25" customHeight="1" x14ac:dyDescent="0.35"/>
  </sheetData>
  <mergeCells count="2">
    <mergeCell ref="G49:J49"/>
    <mergeCell ref="K49:L49"/>
  </mergeCells>
  <pageMargins left="0.70866141732283472" right="0.70866141732283472" top="0.74803149606299213" bottom="0.74803149606299213" header="0.51181102362204722" footer="0.51181102362204722"/>
  <pageSetup paperSize="9" scale="33" firstPageNumber="0" orientation="landscape" r:id="rId1"/>
  <rowBreaks count="3" manualBreakCount="3">
    <brk id="24" max="10" man="1"/>
    <brk id="28" max="10" man="1"/>
    <brk id="32" max="1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60"/>
  <sheetViews>
    <sheetView view="pageBreakPreview" zoomScale="40" zoomScaleNormal="50" zoomScaleSheetLayoutView="40" workbookViewId="0">
      <pane ySplit="1" topLeftCell="A20" activePane="bottomLeft" state="frozen"/>
      <selection pane="bottomLeft" activeCell="B38" sqref="B38"/>
    </sheetView>
  </sheetViews>
  <sheetFormatPr defaultColWidth="9.125" defaultRowHeight="21.1" x14ac:dyDescent="0.35"/>
  <cols>
    <col min="1" max="1" width="7.875" style="51" customWidth="1"/>
    <col min="2" max="2" width="48.375" style="90" customWidth="1"/>
    <col min="3" max="3" width="25.875" style="106" customWidth="1"/>
    <col min="4" max="4" width="34.375" style="45" customWidth="1"/>
    <col min="5" max="5" width="34" style="45" customWidth="1"/>
    <col min="6" max="6" width="34.375" style="48" customWidth="1"/>
    <col min="7" max="7" width="48.625" style="45" customWidth="1"/>
    <col min="8" max="8" width="31.125" style="45" customWidth="1"/>
    <col min="9" max="9" width="26.875" style="45" customWidth="1"/>
    <col min="10" max="10" width="22.125" style="45" customWidth="1"/>
    <col min="11" max="11" width="33.375" style="48" customWidth="1"/>
    <col min="12" max="12" width="30.125" style="48" customWidth="1"/>
    <col min="13" max="16384" width="9.125" style="45"/>
  </cols>
  <sheetData>
    <row r="1" spans="1:13" s="42" customFormat="1" ht="57.1" x14ac:dyDescent="0.35">
      <c r="A1" s="128" t="s">
        <v>125</v>
      </c>
      <c r="B1" s="126" t="s">
        <v>0</v>
      </c>
      <c r="C1" s="119" t="s">
        <v>1</v>
      </c>
      <c r="D1" s="120" t="s">
        <v>3</v>
      </c>
      <c r="E1" s="120" t="s">
        <v>2</v>
      </c>
      <c r="F1" s="120" t="s">
        <v>4</v>
      </c>
      <c r="G1" s="120" t="s">
        <v>5</v>
      </c>
      <c r="H1" s="120" t="s">
        <v>466</v>
      </c>
      <c r="I1" s="120" t="s">
        <v>6</v>
      </c>
      <c r="J1" s="120" t="s">
        <v>109</v>
      </c>
      <c r="K1" s="120" t="s">
        <v>301</v>
      </c>
      <c r="L1" s="120" t="s">
        <v>169</v>
      </c>
      <c r="M1" s="52"/>
    </row>
    <row r="2" spans="1:13" ht="165.25" customHeight="1" x14ac:dyDescent="0.35">
      <c r="A2" s="129" t="s">
        <v>7</v>
      </c>
      <c r="B2" s="127" t="s">
        <v>280</v>
      </c>
      <c r="C2" s="121" t="s">
        <v>281</v>
      </c>
      <c r="D2" s="122">
        <v>1100000</v>
      </c>
      <c r="E2" s="122">
        <v>300000</v>
      </c>
      <c r="F2" s="122">
        <v>800000</v>
      </c>
      <c r="G2" s="122" t="s">
        <v>25</v>
      </c>
      <c r="H2" s="122"/>
      <c r="I2" s="123" t="s">
        <v>144</v>
      </c>
      <c r="J2" s="124" t="s">
        <v>110</v>
      </c>
      <c r="K2" s="130">
        <v>300000</v>
      </c>
      <c r="L2" s="118" t="s">
        <v>300</v>
      </c>
    </row>
    <row r="3" spans="1:13" ht="255.25" customHeight="1" x14ac:dyDescent="0.35">
      <c r="A3" s="129" t="s">
        <v>11</v>
      </c>
      <c r="B3" s="127" t="s">
        <v>275</v>
      </c>
      <c r="C3" s="121" t="s">
        <v>276</v>
      </c>
      <c r="D3" s="122">
        <v>76187.5</v>
      </c>
      <c r="E3" s="122">
        <v>60000</v>
      </c>
      <c r="F3" s="122">
        <v>16187.5</v>
      </c>
      <c r="G3" s="122" t="s">
        <v>277</v>
      </c>
      <c r="H3" s="122"/>
      <c r="I3" s="123" t="s">
        <v>37</v>
      </c>
      <c r="J3" s="124" t="s">
        <v>110</v>
      </c>
      <c r="K3" s="130">
        <v>60000</v>
      </c>
      <c r="L3" s="118" t="s">
        <v>300</v>
      </c>
    </row>
    <row r="4" spans="1:13" ht="255.25" customHeight="1" x14ac:dyDescent="0.35">
      <c r="A4" s="129" t="s">
        <v>16</v>
      </c>
      <c r="B4" s="127" t="s">
        <v>278</v>
      </c>
      <c r="C4" s="121" t="s">
        <v>276</v>
      </c>
      <c r="D4" s="122">
        <v>187024</v>
      </c>
      <c r="E4" s="122">
        <v>140000</v>
      </c>
      <c r="F4" s="122">
        <v>47024</v>
      </c>
      <c r="G4" s="122" t="s">
        <v>277</v>
      </c>
      <c r="H4" s="122"/>
      <c r="I4" s="123" t="s">
        <v>37</v>
      </c>
      <c r="J4" s="133" t="s">
        <v>111</v>
      </c>
      <c r="K4" s="131"/>
      <c r="L4" s="118" t="s">
        <v>300</v>
      </c>
    </row>
    <row r="5" spans="1:13" ht="255.25" customHeight="1" x14ac:dyDescent="0.35">
      <c r="A5" s="129" t="s">
        <v>18</v>
      </c>
      <c r="B5" s="127" t="s">
        <v>279</v>
      </c>
      <c r="C5" s="121" t="s">
        <v>276</v>
      </c>
      <c r="D5" s="122">
        <v>117572.93</v>
      </c>
      <c r="E5" s="122">
        <v>90000</v>
      </c>
      <c r="F5" s="122">
        <v>27572.93</v>
      </c>
      <c r="G5" s="122" t="s">
        <v>277</v>
      </c>
      <c r="H5" s="122"/>
      <c r="I5" s="123" t="s">
        <v>37</v>
      </c>
      <c r="J5" s="133" t="s">
        <v>111</v>
      </c>
      <c r="K5" s="131"/>
      <c r="L5" s="118" t="s">
        <v>300</v>
      </c>
    </row>
    <row r="6" spans="1:13" ht="108.7" customHeight="1" x14ac:dyDescent="0.35">
      <c r="A6" s="129" t="s">
        <v>22</v>
      </c>
      <c r="B6" s="127" t="s">
        <v>256</v>
      </c>
      <c r="C6" s="121" t="s">
        <v>257</v>
      </c>
      <c r="D6" s="122">
        <v>38925</v>
      </c>
      <c r="E6" s="122">
        <v>27247.5</v>
      </c>
      <c r="F6" s="122">
        <v>11677.5</v>
      </c>
      <c r="G6" s="122" t="s">
        <v>258</v>
      </c>
      <c r="H6" s="122"/>
      <c r="I6" s="123" t="s">
        <v>37</v>
      </c>
      <c r="J6" s="133" t="s">
        <v>111</v>
      </c>
      <c r="K6" s="131"/>
      <c r="L6" s="118" t="s">
        <v>299</v>
      </c>
    </row>
    <row r="7" spans="1:13" ht="108.7" customHeight="1" x14ac:dyDescent="0.35">
      <c r="A7" s="129" t="s">
        <v>27</v>
      </c>
      <c r="B7" s="127" t="s">
        <v>336</v>
      </c>
      <c r="C7" s="121" t="s">
        <v>257</v>
      </c>
      <c r="D7" s="122"/>
      <c r="E7" s="122"/>
      <c r="F7" s="122"/>
      <c r="G7" s="122" t="s">
        <v>258</v>
      </c>
      <c r="H7" s="122"/>
      <c r="I7" s="123" t="s">
        <v>37</v>
      </c>
      <c r="J7" s="124" t="s">
        <v>110</v>
      </c>
      <c r="K7" s="131">
        <v>20000</v>
      </c>
      <c r="L7" s="118"/>
    </row>
    <row r="8" spans="1:13" ht="108.7" customHeight="1" x14ac:dyDescent="0.35">
      <c r="A8" s="129" t="s">
        <v>29</v>
      </c>
      <c r="B8" s="127" t="s">
        <v>337</v>
      </c>
      <c r="C8" s="121" t="s">
        <v>257</v>
      </c>
      <c r="D8" s="122"/>
      <c r="E8" s="122"/>
      <c r="F8" s="122"/>
      <c r="G8" s="122" t="s">
        <v>258</v>
      </c>
      <c r="H8" s="122"/>
      <c r="I8" s="123" t="s">
        <v>37</v>
      </c>
      <c r="J8" s="124" t="s">
        <v>110</v>
      </c>
      <c r="K8" s="131">
        <v>8700</v>
      </c>
      <c r="L8" s="118"/>
    </row>
    <row r="9" spans="1:13" ht="108.7" customHeight="1" x14ac:dyDescent="0.35">
      <c r="A9" s="129" t="s">
        <v>32</v>
      </c>
      <c r="B9" s="127" t="s">
        <v>338</v>
      </c>
      <c r="C9" s="121" t="s">
        <v>257</v>
      </c>
      <c r="D9" s="122"/>
      <c r="E9" s="122"/>
      <c r="F9" s="122"/>
      <c r="G9" s="122" t="s">
        <v>258</v>
      </c>
      <c r="H9" s="122"/>
      <c r="I9" s="123" t="s">
        <v>37</v>
      </c>
      <c r="J9" s="124" t="s">
        <v>110</v>
      </c>
      <c r="K9" s="131">
        <v>10000</v>
      </c>
      <c r="L9" s="118"/>
    </row>
    <row r="10" spans="1:13" ht="108.7" customHeight="1" x14ac:dyDescent="0.35">
      <c r="A10" s="129" t="s">
        <v>34</v>
      </c>
      <c r="B10" s="127" t="s">
        <v>339</v>
      </c>
      <c r="C10" s="121" t="s">
        <v>257</v>
      </c>
      <c r="D10" s="122"/>
      <c r="E10" s="122"/>
      <c r="F10" s="122"/>
      <c r="G10" s="122" t="s">
        <v>258</v>
      </c>
      <c r="H10" s="122"/>
      <c r="I10" s="123" t="s">
        <v>37</v>
      </c>
      <c r="J10" s="124" t="s">
        <v>110</v>
      </c>
      <c r="K10" s="131">
        <v>5000</v>
      </c>
      <c r="L10" s="118"/>
    </row>
    <row r="11" spans="1:13" ht="108.7" customHeight="1" x14ac:dyDescent="0.35">
      <c r="A11" s="129" t="s">
        <v>38</v>
      </c>
      <c r="B11" s="127" t="s">
        <v>340</v>
      </c>
      <c r="C11" s="121" t="s">
        <v>257</v>
      </c>
      <c r="D11" s="122"/>
      <c r="E11" s="122"/>
      <c r="F11" s="122"/>
      <c r="G11" s="122" t="s">
        <v>258</v>
      </c>
      <c r="H11" s="122"/>
      <c r="I11" s="123" t="s">
        <v>37</v>
      </c>
      <c r="J11" s="124" t="s">
        <v>110</v>
      </c>
      <c r="K11" s="131">
        <v>8000</v>
      </c>
      <c r="L11" s="118"/>
    </row>
    <row r="12" spans="1:13" ht="108.7" customHeight="1" x14ac:dyDescent="0.35">
      <c r="A12" s="129" t="s">
        <v>39</v>
      </c>
      <c r="B12" s="127" t="s">
        <v>341</v>
      </c>
      <c r="C12" s="121" t="s">
        <v>257</v>
      </c>
      <c r="D12" s="122"/>
      <c r="E12" s="122"/>
      <c r="F12" s="122"/>
      <c r="G12" s="122" t="s">
        <v>258</v>
      </c>
      <c r="H12" s="122"/>
      <c r="I12" s="123" t="s">
        <v>37</v>
      </c>
      <c r="J12" s="124" t="s">
        <v>110</v>
      </c>
      <c r="K12" s="131">
        <v>10000</v>
      </c>
      <c r="L12" s="118"/>
    </row>
    <row r="13" spans="1:13" ht="108.7" customHeight="1" x14ac:dyDescent="0.35">
      <c r="A13" s="129" t="s">
        <v>41</v>
      </c>
      <c r="B13" s="127" t="s">
        <v>342</v>
      </c>
      <c r="C13" s="121" t="s">
        <v>257</v>
      </c>
      <c r="D13" s="122"/>
      <c r="E13" s="122"/>
      <c r="F13" s="122"/>
      <c r="G13" s="122" t="s">
        <v>258</v>
      </c>
      <c r="H13" s="122"/>
      <c r="I13" s="123" t="s">
        <v>37</v>
      </c>
      <c r="J13" s="124" t="s">
        <v>110</v>
      </c>
      <c r="K13" s="131">
        <v>15000</v>
      </c>
      <c r="L13" s="118"/>
    </row>
    <row r="14" spans="1:13" ht="108.7" customHeight="1" x14ac:dyDescent="0.35">
      <c r="A14" s="129" t="s">
        <v>45</v>
      </c>
      <c r="B14" s="127" t="s">
        <v>343</v>
      </c>
      <c r="C14" s="121" t="s">
        <v>257</v>
      </c>
      <c r="D14" s="122"/>
      <c r="E14" s="122"/>
      <c r="F14" s="122"/>
      <c r="G14" s="122" t="s">
        <v>258</v>
      </c>
      <c r="H14" s="122"/>
      <c r="I14" s="123" t="s">
        <v>37</v>
      </c>
      <c r="J14" s="124" t="s">
        <v>110</v>
      </c>
      <c r="K14" s="131">
        <v>6000</v>
      </c>
      <c r="L14" s="118"/>
    </row>
    <row r="15" spans="1:13" ht="108.7" customHeight="1" x14ac:dyDescent="0.35">
      <c r="A15" s="129" t="s">
        <v>49</v>
      </c>
      <c r="B15" s="127" t="s">
        <v>344</v>
      </c>
      <c r="C15" s="121" t="s">
        <v>257</v>
      </c>
      <c r="D15" s="122"/>
      <c r="E15" s="122"/>
      <c r="F15" s="122"/>
      <c r="G15" s="122" t="s">
        <v>258</v>
      </c>
      <c r="H15" s="122"/>
      <c r="I15" s="123" t="s">
        <v>37</v>
      </c>
      <c r="J15" s="124" t="s">
        <v>110</v>
      </c>
      <c r="K15" s="131">
        <v>10000</v>
      </c>
      <c r="L15" s="118"/>
    </row>
    <row r="16" spans="1:13" ht="108.7" customHeight="1" x14ac:dyDescent="0.35">
      <c r="A16" s="129" t="s">
        <v>62</v>
      </c>
      <c r="B16" s="127" t="s">
        <v>345</v>
      </c>
      <c r="C16" s="121" t="s">
        <v>257</v>
      </c>
      <c r="D16" s="122"/>
      <c r="E16" s="122"/>
      <c r="F16" s="122"/>
      <c r="G16" s="122" t="s">
        <v>258</v>
      </c>
      <c r="H16" s="122"/>
      <c r="I16" s="123" t="s">
        <v>37</v>
      </c>
      <c r="J16" s="124" t="s">
        <v>110</v>
      </c>
      <c r="K16" s="131">
        <v>5000</v>
      </c>
      <c r="L16" s="118"/>
    </row>
    <row r="17" spans="1:12" ht="171.2" x14ac:dyDescent="0.35">
      <c r="A17" s="129" t="s">
        <v>63</v>
      </c>
      <c r="B17" s="127" t="s">
        <v>263</v>
      </c>
      <c r="C17" s="121" t="s">
        <v>264</v>
      </c>
      <c r="D17" s="122">
        <v>7744530.0700000003</v>
      </c>
      <c r="E17" s="122">
        <v>250000</v>
      </c>
      <c r="F17" s="122">
        <v>7494530.0700000003</v>
      </c>
      <c r="G17" s="122" t="s">
        <v>262</v>
      </c>
      <c r="H17" s="122"/>
      <c r="I17" s="123" t="s">
        <v>37</v>
      </c>
      <c r="J17" s="133" t="s">
        <v>111</v>
      </c>
      <c r="K17" s="131"/>
      <c r="L17" s="118" t="s">
        <v>299</v>
      </c>
    </row>
    <row r="18" spans="1:12" ht="171.2" x14ac:dyDescent="0.35">
      <c r="A18" s="129" t="s">
        <v>65</v>
      </c>
      <c r="B18" s="127" t="s">
        <v>260</v>
      </c>
      <c r="C18" s="121" t="s">
        <v>261</v>
      </c>
      <c r="D18" s="122">
        <v>4567183.13</v>
      </c>
      <c r="E18" s="122">
        <v>250000</v>
      </c>
      <c r="F18" s="122">
        <v>4317183.13</v>
      </c>
      <c r="G18" s="122" t="s">
        <v>262</v>
      </c>
      <c r="H18" s="122"/>
      <c r="I18" s="123" t="s">
        <v>37</v>
      </c>
      <c r="J18" s="133" t="s">
        <v>111</v>
      </c>
      <c r="K18" s="131"/>
      <c r="L18" s="118" t="s">
        <v>299</v>
      </c>
    </row>
    <row r="19" spans="1:12" ht="171.2" x14ac:dyDescent="0.35">
      <c r="A19" s="129" t="s">
        <v>68</v>
      </c>
      <c r="B19" s="127" t="s">
        <v>265</v>
      </c>
      <c r="C19" s="121" t="s">
        <v>266</v>
      </c>
      <c r="D19" s="122">
        <v>504465.89</v>
      </c>
      <c r="E19" s="122">
        <v>250000</v>
      </c>
      <c r="F19" s="122">
        <v>254465.89</v>
      </c>
      <c r="G19" s="122" t="s">
        <v>262</v>
      </c>
      <c r="H19" s="122"/>
      <c r="I19" s="123" t="s">
        <v>37</v>
      </c>
      <c r="J19" s="124" t="s">
        <v>110</v>
      </c>
      <c r="K19" s="131">
        <v>250000</v>
      </c>
      <c r="L19" s="118" t="s">
        <v>299</v>
      </c>
    </row>
    <row r="20" spans="1:12" ht="309.89999999999998" customHeight="1" x14ac:dyDescent="0.35">
      <c r="A20" s="129" t="s">
        <v>165</v>
      </c>
      <c r="B20" s="127" t="s">
        <v>267</v>
      </c>
      <c r="C20" s="121" t="s">
        <v>268</v>
      </c>
      <c r="D20" s="122">
        <v>12500</v>
      </c>
      <c r="E20" s="122">
        <v>10000</v>
      </c>
      <c r="F20" s="122">
        <v>2500</v>
      </c>
      <c r="G20" s="122" t="s">
        <v>269</v>
      </c>
      <c r="H20" s="122"/>
      <c r="I20" s="123" t="s">
        <v>37</v>
      </c>
      <c r="J20" s="124" t="s">
        <v>110</v>
      </c>
      <c r="K20" s="131">
        <v>10000</v>
      </c>
      <c r="L20" s="118" t="s">
        <v>299</v>
      </c>
    </row>
    <row r="21" spans="1:12" ht="309.89999999999998" customHeight="1" x14ac:dyDescent="0.35">
      <c r="A21" s="129" t="s">
        <v>70</v>
      </c>
      <c r="B21" s="127" t="s">
        <v>270</v>
      </c>
      <c r="C21" s="121" t="s">
        <v>268</v>
      </c>
      <c r="D21" s="122">
        <v>12500</v>
      </c>
      <c r="E21" s="122">
        <v>10000</v>
      </c>
      <c r="F21" s="122">
        <v>2500</v>
      </c>
      <c r="G21" s="122" t="s">
        <v>269</v>
      </c>
      <c r="H21" s="122"/>
      <c r="I21" s="123" t="s">
        <v>37</v>
      </c>
      <c r="J21" s="124" t="s">
        <v>110</v>
      </c>
      <c r="K21" s="131">
        <v>10000</v>
      </c>
      <c r="L21" s="118" t="s">
        <v>299</v>
      </c>
    </row>
    <row r="22" spans="1:12" ht="309.89999999999998" customHeight="1" x14ac:dyDescent="0.35">
      <c r="A22" s="129" t="s">
        <v>72</v>
      </c>
      <c r="B22" s="127" t="s">
        <v>271</v>
      </c>
      <c r="C22" s="121" t="s">
        <v>268</v>
      </c>
      <c r="D22" s="122">
        <v>12500</v>
      </c>
      <c r="E22" s="122">
        <v>10000</v>
      </c>
      <c r="F22" s="122">
        <v>2500</v>
      </c>
      <c r="G22" s="122" t="s">
        <v>269</v>
      </c>
      <c r="H22" s="122"/>
      <c r="I22" s="123" t="s">
        <v>37</v>
      </c>
      <c r="J22" s="124" t="s">
        <v>110</v>
      </c>
      <c r="K22" s="131">
        <v>10000</v>
      </c>
      <c r="L22" s="118" t="s">
        <v>299</v>
      </c>
    </row>
    <row r="23" spans="1:12" ht="309.89999999999998" customHeight="1" x14ac:dyDescent="0.35">
      <c r="A23" s="129" t="s">
        <v>75</v>
      </c>
      <c r="B23" s="127" t="s">
        <v>272</v>
      </c>
      <c r="C23" s="121" t="s">
        <v>268</v>
      </c>
      <c r="D23" s="122">
        <v>12500</v>
      </c>
      <c r="E23" s="122">
        <v>10000</v>
      </c>
      <c r="F23" s="122">
        <v>2500</v>
      </c>
      <c r="G23" s="122" t="s">
        <v>269</v>
      </c>
      <c r="H23" s="122"/>
      <c r="I23" s="123" t="s">
        <v>37</v>
      </c>
      <c r="J23" s="124" t="s">
        <v>110</v>
      </c>
      <c r="K23" s="131">
        <v>10000</v>
      </c>
      <c r="L23" s="118" t="s">
        <v>299</v>
      </c>
    </row>
    <row r="24" spans="1:12" ht="309.89999999999998" customHeight="1" x14ac:dyDescent="0.35">
      <c r="A24" s="129" t="s">
        <v>80</v>
      </c>
      <c r="B24" s="127" t="s">
        <v>273</v>
      </c>
      <c r="C24" s="121" t="s">
        <v>268</v>
      </c>
      <c r="D24" s="122">
        <v>12500</v>
      </c>
      <c r="E24" s="122">
        <v>10000</v>
      </c>
      <c r="F24" s="122">
        <v>2500</v>
      </c>
      <c r="G24" s="122" t="s">
        <v>269</v>
      </c>
      <c r="H24" s="122"/>
      <c r="I24" s="123" t="s">
        <v>37</v>
      </c>
      <c r="J24" s="124" t="s">
        <v>110</v>
      </c>
      <c r="K24" s="131">
        <v>10000</v>
      </c>
      <c r="L24" s="118" t="s">
        <v>299</v>
      </c>
    </row>
    <row r="25" spans="1:12" ht="226.55" customHeight="1" x14ac:dyDescent="0.35">
      <c r="A25" s="141"/>
      <c r="B25" s="127" t="s">
        <v>296</v>
      </c>
      <c r="C25" s="121" t="s">
        <v>297</v>
      </c>
      <c r="D25" s="122">
        <v>233750</v>
      </c>
      <c r="E25" s="122">
        <v>100000</v>
      </c>
      <c r="F25" s="122">
        <v>133750</v>
      </c>
      <c r="G25" s="122" t="s">
        <v>298</v>
      </c>
      <c r="H25" s="122"/>
      <c r="I25" s="123" t="s">
        <v>37</v>
      </c>
      <c r="J25" s="124" t="s">
        <v>110</v>
      </c>
      <c r="K25" s="131">
        <v>100000</v>
      </c>
      <c r="L25" s="118" t="s">
        <v>299</v>
      </c>
    </row>
    <row r="26" spans="1:12" ht="262.55" customHeight="1" x14ac:dyDescent="0.35">
      <c r="A26" s="134" t="s">
        <v>80</v>
      </c>
      <c r="B26" s="127" t="s">
        <v>286</v>
      </c>
      <c r="C26" s="121" t="s">
        <v>283</v>
      </c>
      <c r="D26" s="122">
        <v>6700000</v>
      </c>
      <c r="E26" s="122">
        <v>350000</v>
      </c>
      <c r="F26" s="122">
        <v>3050000</v>
      </c>
      <c r="G26" s="122" t="s">
        <v>282</v>
      </c>
      <c r="H26" s="122"/>
      <c r="I26" s="123" t="s">
        <v>284</v>
      </c>
      <c r="J26" s="124" t="s">
        <v>110</v>
      </c>
      <c r="K26" s="131">
        <v>150000</v>
      </c>
      <c r="L26" s="118" t="s">
        <v>299</v>
      </c>
    </row>
    <row r="27" spans="1:12" ht="258.8" customHeight="1" x14ac:dyDescent="0.35">
      <c r="A27" s="134" t="s">
        <v>81</v>
      </c>
      <c r="B27" s="127" t="s">
        <v>287</v>
      </c>
      <c r="C27" s="121" t="s">
        <v>288</v>
      </c>
      <c r="D27" s="122">
        <v>188040.63</v>
      </c>
      <c r="E27" s="122">
        <v>131628.44</v>
      </c>
      <c r="F27" s="122">
        <v>56412.19</v>
      </c>
      <c r="G27" s="122" t="s">
        <v>289</v>
      </c>
      <c r="H27" s="122"/>
      <c r="I27" s="123" t="s">
        <v>144</v>
      </c>
      <c r="J27" s="133" t="s">
        <v>111</v>
      </c>
      <c r="K27" s="131"/>
      <c r="L27" s="118" t="s">
        <v>300</v>
      </c>
    </row>
    <row r="28" spans="1:12" ht="254.25" customHeight="1" x14ac:dyDescent="0.35">
      <c r="A28" s="134" t="s">
        <v>85</v>
      </c>
      <c r="B28" s="127" t="s">
        <v>295</v>
      </c>
      <c r="C28" s="121" t="s">
        <v>290</v>
      </c>
      <c r="D28" s="122">
        <v>3003882.5</v>
      </c>
      <c r="E28" s="122">
        <v>1000000</v>
      </c>
      <c r="F28" s="122">
        <v>2003882.5</v>
      </c>
      <c r="G28" s="122" t="s">
        <v>285</v>
      </c>
      <c r="H28" s="122"/>
      <c r="I28" s="123" t="s">
        <v>37</v>
      </c>
      <c r="J28" s="124" t="s">
        <v>110</v>
      </c>
      <c r="K28" s="131">
        <v>360000</v>
      </c>
      <c r="L28" s="118" t="s">
        <v>299</v>
      </c>
    </row>
    <row r="29" spans="1:12" ht="263.25" customHeight="1" x14ac:dyDescent="0.35">
      <c r="A29" s="134" t="s">
        <v>88</v>
      </c>
      <c r="B29" s="127" t="s">
        <v>1129</v>
      </c>
      <c r="C29" s="121" t="s">
        <v>294</v>
      </c>
      <c r="D29" s="122">
        <v>378087.5</v>
      </c>
      <c r="E29" s="122">
        <v>302470</v>
      </c>
      <c r="F29" s="122">
        <v>75617.5</v>
      </c>
      <c r="G29" s="122" t="s">
        <v>291</v>
      </c>
      <c r="H29" s="122"/>
      <c r="I29" s="123" t="s">
        <v>37</v>
      </c>
      <c r="J29" s="124" t="s">
        <v>110</v>
      </c>
      <c r="K29" s="131">
        <v>180000</v>
      </c>
      <c r="L29" s="118" t="s">
        <v>299</v>
      </c>
    </row>
    <row r="30" spans="1:12" ht="147.75" customHeight="1" x14ac:dyDescent="0.35">
      <c r="A30" s="134" t="s">
        <v>90</v>
      </c>
      <c r="B30" s="127" t="s">
        <v>292</v>
      </c>
      <c r="C30" s="121" t="s">
        <v>293</v>
      </c>
      <c r="D30" s="122">
        <v>225976.25</v>
      </c>
      <c r="E30" s="122">
        <v>180781</v>
      </c>
      <c r="F30" s="122">
        <v>45195.25</v>
      </c>
      <c r="G30" s="122" t="s">
        <v>291</v>
      </c>
      <c r="H30" s="122"/>
      <c r="I30" s="123" t="s">
        <v>37</v>
      </c>
      <c r="J30" s="133" t="s">
        <v>111</v>
      </c>
      <c r="K30" s="131"/>
      <c r="L30" s="118" t="s">
        <v>299</v>
      </c>
    </row>
    <row r="31" spans="1:12" ht="199.7" x14ac:dyDescent="0.35">
      <c r="A31" s="134" t="s">
        <v>93</v>
      </c>
      <c r="B31" s="127" t="s">
        <v>302</v>
      </c>
      <c r="C31" s="121" t="s">
        <v>303</v>
      </c>
      <c r="D31" s="122">
        <v>431856.25</v>
      </c>
      <c r="E31" s="122">
        <v>345485</v>
      </c>
      <c r="F31" s="122">
        <v>86371.25</v>
      </c>
      <c r="G31" s="122" t="s">
        <v>304</v>
      </c>
      <c r="H31" s="122"/>
      <c r="I31" s="123" t="s">
        <v>37</v>
      </c>
      <c r="J31" s="133" t="s">
        <v>111</v>
      </c>
      <c r="K31" s="131"/>
      <c r="L31" s="118" t="s">
        <v>299</v>
      </c>
    </row>
    <row r="32" spans="1:12" ht="142.5" customHeight="1" x14ac:dyDescent="0.35">
      <c r="A32" s="134" t="s">
        <v>103</v>
      </c>
      <c r="B32" s="127" t="s">
        <v>307</v>
      </c>
      <c r="C32" s="121" t="s">
        <v>305</v>
      </c>
      <c r="D32" s="122">
        <v>907182.55</v>
      </c>
      <c r="E32" s="122">
        <v>453591.27</v>
      </c>
      <c r="F32" s="122">
        <v>453591.28</v>
      </c>
      <c r="G32" s="122" t="s">
        <v>306</v>
      </c>
      <c r="H32" s="122"/>
      <c r="I32" s="123" t="s">
        <v>180</v>
      </c>
      <c r="J32" s="124" t="s">
        <v>110</v>
      </c>
      <c r="K32" s="131">
        <v>400000</v>
      </c>
      <c r="L32" s="118" t="s">
        <v>299</v>
      </c>
    </row>
    <row r="33" spans="1:12" ht="142.5" customHeight="1" x14ac:dyDescent="0.35">
      <c r="A33" s="134" t="s">
        <v>105</v>
      </c>
      <c r="B33" s="127" t="s">
        <v>311</v>
      </c>
      <c r="C33" s="121" t="s">
        <v>312</v>
      </c>
      <c r="D33" s="122">
        <v>982762</v>
      </c>
      <c r="E33" s="122">
        <v>982762</v>
      </c>
      <c r="F33" s="122">
        <v>0</v>
      </c>
      <c r="G33" s="122" t="s">
        <v>313</v>
      </c>
      <c r="H33" s="122"/>
      <c r="I33" s="123" t="s">
        <v>314</v>
      </c>
      <c r="J33" s="133" t="s">
        <v>111</v>
      </c>
      <c r="K33" s="131"/>
      <c r="L33" s="118" t="s">
        <v>300</v>
      </c>
    </row>
    <row r="34" spans="1:12" ht="229.75" customHeight="1" x14ac:dyDescent="0.35">
      <c r="A34" s="134" t="s">
        <v>107</v>
      </c>
      <c r="B34" s="127" t="s">
        <v>308</v>
      </c>
      <c r="C34" s="121" t="s">
        <v>309</v>
      </c>
      <c r="D34" s="122">
        <v>136357.5</v>
      </c>
      <c r="E34" s="122">
        <v>109086</v>
      </c>
      <c r="F34" s="122">
        <v>27271.5</v>
      </c>
      <c r="G34" s="122" t="s">
        <v>310</v>
      </c>
      <c r="H34" s="122"/>
      <c r="I34" s="123" t="s">
        <v>189</v>
      </c>
      <c r="J34" s="133" t="s">
        <v>111</v>
      </c>
      <c r="K34" s="131"/>
      <c r="L34" s="118" t="s">
        <v>299</v>
      </c>
    </row>
    <row r="35" spans="1:12" ht="172.55" customHeight="1" x14ac:dyDescent="0.35">
      <c r="A35" s="134" t="s">
        <v>115</v>
      </c>
      <c r="B35" s="127" t="s">
        <v>333</v>
      </c>
      <c r="C35" s="121" t="s">
        <v>334</v>
      </c>
      <c r="D35" s="122">
        <v>85000</v>
      </c>
      <c r="E35" s="122">
        <v>68000</v>
      </c>
      <c r="F35" s="122">
        <v>17000</v>
      </c>
      <c r="G35" s="122" t="s">
        <v>335</v>
      </c>
      <c r="H35" s="122"/>
      <c r="I35" s="123" t="s">
        <v>37</v>
      </c>
      <c r="J35" s="124" t="s">
        <v>110</v>
      </c>
      <c r="K35" s="131">
        <v>68000</v>
      </c>
      <c r="L35" s="118" t="s">
        <v>299</v>
      </c>
    </row>
    <row r="36" spans="1:12" ht="256.75" customHeight="1" x14ac:dyDescent="0.35">
      <c r="A36" s="134" t="s">
        <v>172</v>
      </c>
      <c r="B36" s="127" t="s">
        <v>315</v>
      </c>
      <c r="C36" s="121" t="s">
        <v>318</v>
      </c>
      <c r="D36" s="122">
        <v>165336.56</v>
      </c>
      <c r="E36" s="122">
        <v>124000</v>
      </c>
      <c r="F36" s="122">
        <v>41336.559999999998</v>
      </c>
      <c r="G36" s="122" t="s">
        <v>316</v>
      </c>
      <c r="H36" s="122"/>
      <c r="I36" s="123" t="s">
        <v>37</v>
      </c>
      <c r="J36" s="133" t="s">
        <v>111</v>
      </c>
      <c r="K36" s="131"/>
      <c r="L36" s="118" t="s">
        <v>299</v>
      </c>
    </row>
    <row r="37" spans="1:12" ht="142.65" x14ac:dyDescent="0.35">
      <c r="A37" s="134" t="s">
        <v>173</v>
      </c>
      <c r="B37" s="127" t="s">
        <v>319</v>
      </c>
      <c r="C37" s="121" t="s">
        <v>320</v>
      </c>
      <c r="D37" s="122">
        <v>100918.63</v>
      </c>
      <c r="E37" s="122">
        <v>80734.490000000005</v>
      </c>
      <c r="F37" s="122">
        <v>20183.63</v>
      </c>
      <c r="G37" s="122" t="s">
        <v>321</v>
      </c>
      <c r="H37" s="122"/>
      <c r="I37" s="123" t="s">
        <v>37</v>
      </c>
      <c r="J37" s="133" t="s">
        <v>111</v>
      </c>
      <c r="K37" s="131"/>
      <c r="L37" s="118" t="s">
        <v>299</v>
      </c>
    </row>
    <row r="38" spans="1:12" ht="142.65" x14ac:dyDescent="0.35">
      <c r="A38" s="134" t="s">
        <v>174</v>
      </c>
      <c r="B38" s="127" t="s">
        <v>322</v>
      </c>
      <c r="C38" s="121" t="s">
        <v>323</v>
      </c>
      <c r="D38" s="122">
        <v>24062.5</v>
      </c>
      <c r="E38" s="122">
        <v>4812.5</v>
      </c>
      <c r="F38" s="122">
        <v>19250</v>
      </c>
      <c r="G38" s="122" t="s">
        <v>321</v>
      </c>
      <c r="H38" s="122"/>
      <c r="I38" s="123" t="s">
        <v>37</v>
      </c>
      <c r="J38" s="133" t="s">
        <v>111</v>
      </c>
      <c r="K38" s="131"/>
      <c r="L38" s="118" t="s">
        <v>299</v>
      </c>
    </row>
    <row r="39" spans="1:12" ht="199.55" customHeight="1" x14ac:dyDescent="0.35">
      <c r="A39" s="134" t="s">
        <v>175</v>
      </c>
      <c r="B39" s="145" t="s">
        <v>324</v>
      </c>
      <c r="C39" s="121" t="s">
        <v>325</v>
      </c>
      <c r="D39" s="122">
        <v>922597.94</v>
      </c>
      <c r="E39" s="122">
        <v>916360.4</v>
      </c>
      <c r="F39" s="122">
        <v>6237.54</v>
      </c>
      <c r="G39" s="122" t="s">
        <v>326</v>
      </c>
      <c r="H39" s="144" t="s">
        <v>466</v>
      </c>
      <c r="I39" s="123" t="s">
        <v>327</v>
      </c>
      <c r="J39" s="124" t="s">
        <v>110</v>
      </c>
      <c r="K39" s="131">
        <v>879603.28</v>
      </c>
      <c r="L39" s="118" t="s">
        <v>299</v>
      </c>
    </row>
    <row r="40" spans="1:12" ht="201.25" customHeight="1" x14ac:dyDescent="0.35">
      <c r="A40" s="134" t="s">
        <v>176</v>
      </c>
      <c r="B40" s="127" t="s">
        <v>329</v>
      </c>
      <c r="C40" s="121" t="s">
        <v>330</v>
      </c>
      <c r="D40" s="122">
        <v>8316291.6500000004</v>
      </c>
      <c r="E40" s="122">
        <v>8289123.6500000004</v>
      </c>
      <c r="F40" s="122">
        <v>27168</v>
      </c>
      <c r="G40" s="122" t="s">
        <v>331</v>
      </c>
      <c r="H40" s="144" t="s">
        <v>466</v>
      </c>
      <c r="I40" s="123" t="s">
        <v>332</v>
      </c>
      <c r="J40" s="124" t="s">
        <v>110</v>
      </c>
      <c r="K40" s="131">
        <v>8289123.6500000004</v>
      </c>
      <c r="L40" s="118" t="s">
        <v>299</v>
      </c>
    </row>
    <row r="41" spans="1:12" ht="28.55" x14ac:dyDescent="0.35">
      <c r="A41" s="140"/>
      <c r="B41" s="139"/>
      <c r="C41" s="139"/>
      <c r="D41" s="139"/>
      <c r="E41" s="139"/>
      <c r="F41" s="139"/>
      <c r="G41" s="139"/>
      <c r="H41" s="139"/>
      <c r="I41" s="139"/>
      <c r="J41" s="139"/>
      <c r="K41" s="139"/>
      <c r="L41" s="139"/>
    </row>
    <row r="42" spans="1:12" ht="36" x14ac:dyDescent="0.35">
      <c r="A42" s="117"/>
      <c r="B42" s="136"/>
      <c r="C42" s="137"/>
      <c r="D42" s="138"/>
      <c r="E42" s="138"/>
      <c r="F42" s="138"/>
      <c r="G42" s="363" t="s">
        <v>328</v>
      </c>
      <c r="H42" s="364"/>
      <c r="I42" s="364"/>
      <c r="J42" s="365"/>
      <c r="K42" s="366">
        <f>SUM(K2:K40)</f>
        <v>11184426.93</v>
      </c>
      <c r="L42" s="367"/>
    </row>
    <row r="43" spans="1:12" ht="28.55" x14ac:dyDescent="0.35">
      <c r="A43" s="113" t="s">
        <v>105</v>
      </c>
      <c r="B43" s="114"/>
      <c r="C43" s="109"/>
      <c r="D43" s="110"/>
      <c r="E43" s="110"/>
      <c r="F43" s="110"/>
      <c r="G43" s="107"/>
      <c r="H43" s="107"/>
      <c r="I43" s="107"/>
      <c r="J43" s="111"/>
      <c r="K43" s="135"/>
      <c r="L43" s="107"/>
    </row>
    <row r="44" spans="1:12" ht="28.55" x14ac:dyDescent="0.35">
      <c r="A44" s="115" t="s">
        <v>107</v>
      </c>
      <c r="B44" s="108"/>
      <c r="C44" s="109"/>
      <c r="D44" s="110"/>
      <c r="E44" s="110"/>
      <c r="F44" s="110"/>
      <c r="G44" s="107"/>
      <c r="H44" s="107"/>
      <c r="I44" s="107"/>
      <c r="J44" s="111"/>
      <c r="K44" s="135"/>
      <c r="L44" s="107"/>
    </row>
    <row r="45" spans="1:12" ht="162.69999999999999" customHeight="1" x14ac:dyDescent="0.35">
      <c r="A45" s="129" t="s">
        <v>115</v>
      </c>
      <c r="B45" s="127"/>
      <c r="C45" s="121"/>
      <c r="D45" s="122"/>
      <c r="E45" s="122"/>
      <c r="F45" s="122"/>
      <c r="G45" s="122"/>
      <c r="H45" s="122"/>
      <c r="I45" s="123"/>
      <c r="J45" s="133"/>
      <c r="K45" s="132"/>
      <c r="L45" s="118"/>
    </row>
    <row r="46" spans="1:12" ht="83.25" customHeight="1" x14ac:dyDescent="0.35">
      <c r="A46" s="116" t="s">
        <v>172</v>
      </c>
      <c r="B46" s="108"/>
      <c r="C46" s="109"/>
      <c r="D46" s="110"/>
      <c r="E46" s="110"/>
      <c r="F46" s="110"/>
      <c r="G46" s="107"/>
      <c r="H46" s="107"/>
      <c r="I46" s="107"/>
      <c r="J46" s="112"/>
      <c r="K46" s="107"/>
      <c r="L46" s="107"/>
    </row>
    <row r="47" spans="1:12" ht="28.55" x14ac:dyDescent="0.35">
      <c r="A47" s="116" t="s">
        <v>173</v>
      </c>
      <c r="B47" s="108"/>
      <c r="C47" s="109"/>
      <c r="D47" s="110"/>
      <c r="E47" s="110"/>
      <c r="F47" s="110"/>
      <c r="G47" s="107"/>
      <c r="H47" s="107"/>
      <c r="I47" s="107"/>
      <c r="J47" s="107"/>
      <c r="K47" s="107"/>
      <c r="L47" s="107"/>
    </row>
    <row r="48" spans="1:12" ht="28.55" x14ac:dyDescent="0.35">
      <c r="A48" s="116" t="s">
        <v>174</v>
      </c>
      <c r="B48" s="108"/>
      <c r="C48" s="109"/>
      <c r="D48" s="110"/>
      <c r="E48" s="110"/>
      <c r="F48" s="110"/>
      <c r="G48" s="107"/>
      <c r="H48" s="107"/>
      <c r="I48" s="107"/>
      <c r="J48" s="107"/>
      <c r="K48" s="107"/>
      <c r="L48" s="107"/>
    </row>
    <row r="49" spans="1:26" ht="28.55" x14ac:dyDescent="0.35">
      <c r="A49" s="116" t="s">
        <v>175</v>
      </c>
      <c r="B49" s="108"/>
      <c r="C49" s="109"/>
      <c r="D49" s="110"/>
      <c r="E49" s="110"/>
      <c r="F49" s="110"/>
      <c r="G49" s="107"/>
      <c r="H49" s="107"/>
      <c r="I49" s="107"/>
      <c r="J49" s="107"/>
      <c r="K49" s="107"/>
      <c r="L49" s="107"/>
    </row>
    <row r="50" spans="1:26" ht="28.55" x14ac:dyDescent="0.35">
      <c r="A50" s="116" t="s">
        <v>176</v>
      </c>
      <c r="B50" s="108"/>
      <c r="C50" s="109"/>
      <c r="D50" s="110"/>
      <c r="E50" s="110"/>
      <c r="F50" s="110"/>
      <c r="G50" s="107"/>
      <c r="H50" s="107"/>
      <c r="I50" s="107"/>
      <c r="J50" s="107"/>
      <c r="K50" s="107"/>
      <c r="L50" s="107"/>
    </row>
    <row r="51" spans="1:26" ht="140.94999999999999" customHeight="1" x14ac:dyDescent="0.35">
      <c r="A51" s="117" t="s">
        <v>190</v>
      </c>
      <c r="B51" s="108"/>
      <c r="C51" s="109"/>
      <c r="D51" s="110"/>
      <c r="E51" s="110"/>
      <c r="F51" s="110"/>
      <c r="G51" s="107"/>
      <c r="H51" s="107"/>
      <c r="I51" s="107"/>
      <c r="J51" s="107"/>
      <c r="K51" s="107"/>
      <c r="L51" s="107"/>
    </row>
    <row r="52" spans="1:26" ht="338.95" customHeight="1" x14ac:dyDescent="0.35">
      <c r="A52" s="49"/>
      <c r="E52" s="46"/>
    </row>
    <row r="53" spans="1:26" ht="167.95" customHeight="1" x14ac:dyDescent="0.35"/>
    <row r="54" spans="1:26" ht="167.95" customHeight="1" x14ac:dyDescent="0.35"/>
    <row r="55" spans="1:26" s="48" customFormat="1" ht="128.25" customHeight="1" x14ac:dyDescent="0.35">
      <c r="A55" s="51"/>
      <c r="B55" s="90"/>
      <c r="C55" s="106"/>
      <c r="D55" s="45"/>
      <c r="E55" s="45"/>
      <c r="G55" s="45"/>
      <c r="H55" s="45"/>
      <c r="I55" s="45"/>
      <c r="J55" s="45"/>
      <c r="M55" s="45"/>
      <c r="N55" s="45"/>
      <c r="O55" s="45"/>
      <c r="P55" s="45"/>
      <c r="Q55" s="45"/>
      <c r="R55" s="45"/>
      <c r="S55" s="45"/>
      <c r="T55" s="45"/>
      <c r="U55" s="45"/>
      <c r="V55" s="45"/>
      <c r="W55" s="45"/>
      <c r="X55" s="45"/>
      <c r="Y55" s="45"/>
      <c r="Z55" s="45"/>
    </row>
    <row r="60" spans="1:26" ht="84.25" customHeight="1" x14ac:dyDescent="0.35"/>
  </sheetData>
  <mergeCells count="2">
    <mergeCell ref="G42:J42"/>
    <mergeCell ref="K42:L42"/>
  </mergeCells>
  <pageMargins left="0.70866141732283472" right="0.70866141732283472" top="0.74803149606299213" bottom="0.74803149606299213" header="0.51181102362204722" footer="0.51181102362204722"/>
  <pageSetup paperSize="9" scale="34" firstPageNumber="0" orientation="landscape" r:id="rId1"/>
  <rowBreaks count="3" manualBreakCount="3">
    <brk id="17" max="10" man="1"/>
    <brk id="21" max="10" man="1"/>
    <brk id="25" max="1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63"/>
  <sheetViews>
    <sheetView view="pageBreakPreview" zoomScale="50" zoomScaleNormal="50" zoomScaleSheetLayoutView="50" workbookViewId="0">
      <pane ySplit="1" topLeftCell="A44" activePane="bottomLeft" state="frozen"/>
      <selection pane="bottomLeft" activeCell="B43" sqref="B43"/>
    </sheetView>
  </sheetViews>
  <sheetFormatPr defaultColWidth="9.125" defaultRowHeight="21.1" x14ac:dyDescent="0.35"/>
  <cols>
    <col min="1" max="1" width="7.125" style="51"/>
    <col min="2" max="2" width="40.625" style="90"/>
    <col min="3" max="3" width="18.875" style="45" customWidth="1"/>
    <col min="4" max="4" width="29.625" style="45" customWidth="1"/>
    <col min="5" max="5" width="26" style="45"/>
    <col min="6" max="6" width="29.375" style="48" customWidth="1"/>
    <col min="7" max="7" width="43.125" style="45" customWidth="1"/>
    <col min="8" max="8" width="20.625" style="45" customWidth="1"/>
    <col min="9" max="9" width="24" style="45" customWidth="1"/>
    <col min="10" max="10" width="51.625" style="48" customWidth="1"/>
    <col min="11" max="11" width="24.375" style="48" customWidth="1"/>
    <col min="12" max="1024" width="21.625" style="45"/>
    <col min="1025" max="16384" width="9.125" style="45"/>
  </cols>
  <sheetData>
    <row r="1" spans="1:12" s="42" customFormat="1" ht="42.15" x14ac:dyDescent="0.35">
      <c r="A1" s="54" t="s">
        <v>125</v>
      </c>
      <c r="B1" s="85" t="s">
        <v>0</v>
      </c>
      <c r="C1" s="55" t="s">
        <v>1</v>
      </c>
      <c r="D1" s="55" t="s">
        <v>3</v>
      </c>
      <c r="E1" s="55" t="s">
        <v>2</v>
      </c>
      <c r="F1" s="55" t="s">
        <v>4</v>
      </c>
      <c r="G1" s="55" t="s">
        <v>5</v>
      </c>
      <c r="H1" s="55" t="s">
        <v>6</v>
      </c>
      <c r="I1" s="55" t="s">
        <v>109</v>
      </c>
      <c r="J1" s="55" t="s">
        <v>117</v>
      </c>
      <c r="K1" s="55" t="s">
        <v>169</v>
      </c>
      <c r="L1" s="52"/>
    </row>
    <row r="2" spans="1:12" ht="135.69999999999999" customHeight="1" x14ac:dyDescent="0.35">
      <c r="A2" s="56" t="s">
        <v>7</v>
      </c>
      <c r="B2" s="86" t="s">
        <v>12</v>
      </c>
      <c r="C2" s="59" t="s">
        <v>13</v>
      </c>
      <c r="D2" s="60">
        <v>852797.87</v>
      </c>
      <c r="E2" s="60">
        <v>200000</v>
      </c>
      <c r="F2" s="60">
        <f>D2-E2</f>
        <v>652797.87</v>
      </c>
      <c r="G2" s="60" t="s">
        <v>14</v>
      </c>
      <c r="H2" s="61" t="s">
        <v>15</v>
      </c>
      <c r="I2" s="62" t="s">
        <v>110</v>
      </c>
      <c r="J2" s="61" t="s">
        <v>123</v>
      </c>
      <c r="K2" s="57" t="s">
        <v>226</v>
      </c>
    </row>
    <row r="3" spans="1:12" ht="165.25" customHeight="1" x14ac:dyDescent="0.35">
      <c r="A3" s="56" t="s">
        <v>11</v>
      </c>
      <c r="B3" s="86" t="s">
        <v>17</v>
      </c>
      <c r="C3" s="59" t="s">
        <v>13</v>
      </c>
      <c r="D3" s="60">
        <v>170000</v>
      </c>
      <c r="E3" s="60">
        <v>119000</v>
      </c>
      <c r="F3" s="60">
        <f>D3-E3</f>
        <v>51000</v>
      </c>
      <c r="G3" s="60" t="s">
        <v>14</v>
      </c>
      <c r="H3" s="61" t="s">
        <v>15</v>
      </c>
      <c r="I3" s="63" t="s">
        <v>111</v>
      </c>
      <c r="J3" s="61" t="s">
        <v>130</v>
      </c>
      <c r="K3" s="57"/>
    </row>
    <row r="4" spans="1:12" ht="99" customHeight="1" x14ac:dyDescent="0.35">
      <c r="A4" s="56" t="s">
        <v>16</v>
      </c>
      <c r="B4" s="83" t="s">
        <v>19</v>
      </c>
      <c r="C4" s="64" t="s">
        <v>20</v>
      </c>
      <c r="D4" s="65">
        <v>131408</v>
      </c>
      <c r="E4" s="65">
        <v>52563</v>
      </c>
      <c r="F4" s="65">
        <f>D4-E4</f>
        <v>78845</v>
      </c>
      <c r="G4" s="65" t="s">
        <v>21</v>
      </c>
      <c r="H4" s="57" t="s">
        <v>10</v>
      </c>
      <c r="I4" s="58" t="s">
        <v>110</v>
      </c>
      <c r="J4" s="57" t="s">
        <v>118</v>
      </c>
      <c r="K4" s="57" t="s">
        <v>240</v>
      </c>
    </row>
    <row r="5" spans="1:12" ht="120.75" customHeight="1" x14ac:dyDescent="0.35">
      <c r="A5" s="56" t="s">
        <v>18</v>
      </c>
      <c r="B5" s="83" t="s">
        <v>23</v>
      </c>
      <c r="C5" s="64" t="s">
        <v>24</v>
      </c>
      <c r="D5" s="65">
        <v>1793295.17</v>
      </c>
      <c r="E5" s="65">
        <v>876797.87</v>
      </c>
      <c r="F5" s="65">
        <f>D5-E5</f>
        <v>916497.29999999993</v>
      </c>
      <c r="G5" s="65" t="s">
        <v>25</v>
      </c>
      <c r="H5" s="57" t="s">
        <v>26</v>
      </c>
      <c r="I5" s="66" t="s">
        <v>111</v>
      </c>
      <c r="J5" s="57" t="s">
        <v>119</v>
      </c>
      <c r="K5" s="57"/>
    </row>
    <row r="6" spans="1:12" ht="125.5" customHeight="1" x14ac:dyDescent="0.35">
      <c r="A6" s="56" t="s">
        <v>22</v>
      </c>
      <c r="B6" s="83" t="s">
        <v>28</v>
      </c>
      <c r="C6" s="64" t="s">
        <v>24</v>
      </c>
      <c r="D6" s="65">
        <v>1420000</v>
      </c>
      <c r="E6" s="65">
        <v>1059452</v>
      </c>
      <c r="F6" s="65">
        <f>D6-E6</f>
        <v>360548</v>
      </c>
      <c r="G6" s="65" t="s">
        <v>25</v>
      </c>
      <c r="H6" s="57" t="s">
        <v>26</v>
      </c>
      <c r="I6" s="66" t="s">
        <v>111</v>
      </c>
      <c r="J6" s="57" t="s">
        <v>119</v>
      </c>
      <c r="K6" s="57"/>
    </row>
    <row r="7" spans="1:12" ht="126.35" x14ac:dyDescent="0.35">
      <c r="A7" s="56" t="s">
        <v>27</v>
      </c>
      <c r="B7" s="83" t="s">
        <v>28</v>
      </c>
      <c r="C7" s="64" t="s">
        <v>64</v>
      </c>
      <c r="D7" s="65">
        <v>1324315</v>
      </c>
      <c r="E7" s="65">
        <v>150000</v>
      </c>
      <c r="F7" s="65">
        <v>0</v>
      </c>
      <c r="G7" s="65" t="s">
        <v>30</v>
      </c>
      <c r="H7" s="57" t="s">
        <v>31</v>
      </c>
      <c r="I7" s="66" t="s">
        <v>111</v>
      </c>
      <c r="J7" s="57" t="s">
        <v>119</v>
      </c>
      <c r="K7" s="57"/>
    </row>
    <row r="8" spans="1:12" ht="126.35" x14ac:dyDescent="0.35">
      <c r="A8" s="56" t="s">
        <v>29</v>
      </c>
      <c r="B8" s="83" t="s">
        <v>33</v>
      </c>
      <c r="C8" s="64" t="s">
        <v>64</v>
      </c>
      <c r="D8" s="65">
        <v>350000</v>
      </c>
      <c r="E8" s="65">
        <v>150000</v>
      </c>
      <c r="F8" s="65">
        <f>D8-E8</f>
        <v>200000</v>
      </c>
      <c r="G8" s="65" t="s">
        <v>30</v>
      </c>
      <c r="H8" s="57" t="s">
        <v>31</v>
      </c>
      <c r="I8" s="66" t="s">
        <v>111</v>
      </c>
      <c r="J8" s="57" t="s">
        <v>119</v>
      </c>
      <c r="K8" s="57"/>
    </row>
    <row r="9" spans="1:12" ht="147.4" x14ac:dyDescent="0.35">
      <c r="A9" s="56" t="s">
        <v>32</v>
      </c>
      <c r="B9" s="83" t="s">
        <v>35</v>
      </c>
      <c r="C9" s="64" t="s">
        <v>64</v>
      </c>
      <c r="D9" s="65">
        <v>500000</v>
      </c>
      <c r="E9" s="65">
        <v>400000</v>
      </c>
      <c r="F9" s="65">
        <f>D9-E9</f>
        <v>100000</v>
      </c>
      <c r="G9" s="65" t="s">
        <v>36</v>
      </c>
      <c r="H9" s="57" t="s">
        <v>37</v>
      </c>
      <c r="I9" s="66" t="s">
        <v>111</v>
      </c>
      <c r="J9" s="57"/>
      <c r="K9" s="57"/>
    </row>
    <row r="10" spans="1:12" ht="147.4" x14ac:dyDescent="0.35">
      <c r="A10" s="56" t="s">
        <v>34</v>
      </c>
      <c r="B10" s="83" t="s">
        <v>28</v>
      </c>
      <c r="C10" s="64" t="s">
        <v>64</v>
      </c>
      <c r="D10" s="65">
        <v>1324315</v>
      </c>
      <c r="E10" s="65">
        <v>1000000</v>
      </c>
      <c r="F10" s="65">
        <f>D10-E10</f>
        <v>324315</v>
      </c>
      <c r="G10" s="65" t="s">
        <v>36</v>
      </c>
      <c r="H10" s="57" t="s">
        <v>37</v>
      </c>
      <c r="I10" s="66" t="s">
        <v>111</v>
      </c>
      <c r="J10" s="57"/>
      <c r="K10" s="57"/>
    </row>
    <row r="11" spans="1:12" ht="147.4" x14ac:dyDescent="0.35">
      <c r="A11" s="56" t="s">
        <v>38</v>
      </c>
      <c r="B11" s="83" t="s">
        <v>40</v>
      </c>
      <c r="C11" s="64" t="s">
        <v>64</v>
      </c>
      <c r="D11" s="65">
        <v>450000</v>
      </c>
      <c r="E11" s="65">
        <v>250000</v>
      </c>
      <c r="F11" s="65">
        <f>D11-E11</f>
        <v>200000</v>
      </c>
      <c r="G11" s="65" t="s">
        <v>36</v>
      </c>
      <c r="H11" s="57" t="s">
        <v>37</v>
      </c>
      <c r="I11" s="66" t="s">
        <v>111</v>
      </c>
      <c r="J11" s="57"/>
      <c r="K11" s="57"/>
    </row>
    <row r="12" spans="1:12" ht="126.35" x14ac:dyDescent="0.35">
      <c r="A12" s="56" t="s">
        <v>39</v>
      </c>
      <c r="B12" s="83" t="s">
        <v>42</v>
      </c>
      <c r="C12" s="64" t="s">
        <v>43</v>
      </c>
      <c r="D12" s="65">
        <v>213285.4</v>
      </c>
      <c r="E12" s="65">
        <v>170628.32</v>
      </c>
      <c r="F12" s="65">
        <f>D12-E12</f>
        <v>42657.079999999987</v>
      </c>
      <c r="G12" s="65" t="s">
        <v>44</v>
      </c>
      <c r="H12" s="57" t="s">
        <v>37</v>
      </c>
      <c r="I12" s="66" t="s">
        <v>111</v>
      </c>
      <c r="J12" s="57"/>
      <c r="K12" s="57"/>
    </row>
    <row r="13" spans="1:12" ht="105.3" x14ac:dyDescent="0.35">
      <c r="A13" s="56" t="s">
        <v>41</v>
      </c>
      <c r="B13" s="83" t="s">
        <v>46</v>
      </c>
      <c r="C13" s="64" t="s">
        <v>43</v>
      </c>
      <c r="D13" s="65">
        <v>2321181.25</v>
      </c>
      <c r="E13" s="65" t="s">
        <v>47</v>
      </c>
      <c r="F13" s="65">
        <v>1000000</v>
      </c>
      <c r="G13" s="65" t="s">
        <v>48</v>
      </c>
      <c r="H13" s="57" t="s">
        <v>37</v>
      </c>
      <c r="I13" s="58" t="s">
        <v>110</v>
      </c>
      <c r="J13" s="57" t="s">
        <v>164</v>
      </c>
      <c r="K13" s="57"/>
    </row>
    <row r="14" spans="1:12" ht="84.25" x14ac:dyDescent="0.35">
      <c r="A14" s="56" t="s">
        <v>45</v>
      </c>
      <c r="B14" s="83" t="s">
        <v>50</v>
      </c>
      <c r="C14" s="64" t="s">
        <v>51</v>
      </c>
      <c r="D14" s="65">
        <v>164260</v>
      </c>
      <c r="E14" s="65">
        <v>85415.2</v>
      </c>
      <c r="F14" s="65">
        <v>78844.800000000003</v>
      </c>
      <c r="G14" s="65" t="s">
        <v>21</v>
      </c>
      <c r="H14" s="57" t="s">
        <v>10</v>
      </c>
      <c r="I14" s="58" t="s">
        <v>110</v>
      </c>
      <c r="J14" s="57" t="s">
        <v>120</v>
      </c>
      <c r="K14" s="57" t="s">
        <v>240</v>
      </c>
    </row>
    <row r="15" spans="1:12" ht="84.25" x14ac:dyDescent="0.35">
      <c r="A15" s="56" t="s">
        <v>49</v>
      </c>
      <c r="B15" s="83" t="s">
        <v>52</v>
      </c>
      <c r="C15" s="64" t="s">
        <v>51</v>
      </c>
      <c r="D15" s="65">
        <v>103125</v>
      </c>
      <c r="E15" s="65">
        <v>78375</v>
      </c>
      <c r="F15" s="65">
        <v>24750</v>
      </c>
      <c r="G15" s="65" t="s">
        <v>21</v>
      </c>
      <c r="H15" s="57" t="s">
        <v>10</v>
      </c>
      <c r="I15" s="58" t="s">
        <v>110</v>
      </c>
      <c r="J15" s="57" t="s">
        <v>245</v>
      </c>
      <c r="K15" s="57" t="s">
        <v>240</v>
      </c>
    </row>
    <row r="16" spans="1:12" ht="147.4" x14ac:dyDescent="0.35">
      <c r="A16" s="56" t="s">
        <v>62</v>
      </c>
      <c r="B16" s="83" t="s">
        <v>66</v>
      </c>
      <c r="C16" s="64" t="s">
        <v>67</v>
      </c>
      <c r="D16" s="65">
        <v>59512.5</v>
      </c>
      <c r="E16" s="65">
        <v>34512.5</v>
      </c>
      <c r="F16" s="65">
        <v>25000</v>
      </c>
      <c r="G16" s="65" t="s">
        <v>36</v>
      </c>
      <c r="H16" s="57" t="s">
        <v>37</v>
      </c>
      <c r="I16" s="66" t="s">
        <v>111</v>
      </c>
      <c r="J16" s="57"/>
      <c r="K16" s="57"/>
    </row>
    <row r="17" spans="1:11" ht="147.4" x14ac:dyDescent="0.35">
      <c r="A17" s="56" t="s">
        <v>63</v>
      </c>
      <c r="B17" s="83" t="s">
        <v>69</v>
      </c>
      <c r="C17" s="64" t="s">
        <v>67</v>
      </c>
      <c r="D17" s="65">
        <v>160000</v>
      </c>
      <c r="E17" s="65">
        <v>80000</v>
      </c>
      <c r="F17" s="65">
        <v>80000</v>
      </c>
      <c r="G17" s="65" t="s">
        <v>36</v>
      </c>
      <c r="H17" s="57" t="s">
        <v>37</v>
      </c>
      <c r="I17" s="66" t="s">
        <v>111</v>
      </c>
      <c r="J17" s="57"/>
      <c r="K17" s="57"/>
    </row>
    <row r="18" spans="1:11" ht="126.35" x14ac:dyDescent="0.35">
      <c r="A18" s="56" t="s">
        <v>65</v>
      </c>
      <c r="B18" s="83" t="s">
        <v>166</v>
      </c>
      <c r="C18" s="64" t="s">
        <v>167</v>
      </c>
      <c r="D18" s="65">
        <v>1536772.33</v>
      </c>
      <c r="E18" s="65">
        <v>650000</v>
      </c>
      <c r="F18" s="65">
        <v>686772.33</v>
      </c>
      <c r="G18" s="65" t="s">
        <v>71</v>
      </c>
      <c r="H18" s="57" t="s">
        <v>37</v>
      </c>
      <c r="I18" s="58" t="s">
        <v>110</v>
      </c>
      <c r="J18" s="57" t="s">
        <v>168</v>
      </c>
      <c r="K18" s="57" t="s">
        <v>240</v>
      </c>
    </row>
    <row r="19" spans="1:11" ht="147.4" x14ac:dyDescent="0.35">
      <c r="A19" s="56" t="s">
        <v>68</v>
      </c>
      <c r="B19" s="83" t="s">
        <v>76</v>
      </c>
      <c r="C19" s="64" t="s">
        <v>73</v>
      </c>
      <c r="D19" s="65">
        <v>80940</v>
      </c>
      <c r="E19" s="65">
        <v>20000</v>
      </c>
      <c r="F19" s="65">
        <v>60940</v>
      </c>
      <c r="G19" s="65" t="s">
        <v>74</v>
      </c>
      <c r="H19" s="57" t="s">
        <v>37</v>
      </c>
      <c r="I19" s="58" t="s">
        <v>110</v>
      </c>
      <c r="J19" s="57" t="s">
        <v>171</v>
      </c>
      <c r="K19" s="57" t="s">
        <v>170</v>
      </c>
    </row>
    <row r="20" spans="1:11" ht="168.45" x14ac:dyDescent="0.35">
      <c r="A20" s="56" t="s">
        <v>165</v>
      </c>
      <c r="B20" s="83" t="s">
        <v>77</v>
      </c>
      <c r="C20" s="64" t="s">
        <v>73</v>
      </c>
      <c r="D20" s="65">
        <v>1063628.75</v>
      </c>
      <c r="E20" s="65">
        <v>100000</v>
      </c>
      <c r="F20" s="65">
        <v>963628.75</v>
      </c>
      <c r="G20" s="65" t="s">
        <v>78</v>
      </c>
      <c r="H20" s="57" t="s">
        <v>37</v>
      </c>
      <c r="I20" s="66" t="s">
        <v>246</v>
      </c>
      <c r="J20" s="57" t="s">
        <v>121</v>
      </c>
      <c r="K20" s="84" t="s">
        <v>247</v>
      </c>
    </row>
    <row r="21" spans="1:11" ht="105.3" x14ac:dyDescent="0.35">
      <c r="A21" s="56" t="s">
        <v>70</v>
      </c>
      <c r="B21" s="83" t="s">
        <v>79</v>
      </c>
      <c r="C21" s="64" t="s">
        <v>73</v>
      </c>
      <c r="D21" s="65">
        <v>93750</v>
      </c>
      <c r="E21" s="65">
        <v>70000</v>
      </c>
      <c r="F21" s="65">
        <v>23750</v>
      </c>
      <c r="G21" s="65" t="s">
        <v>78</v>
      </c>
      <c r="H21" s="57" t="s">
        <v>37</v>
      </c>
      <c r="I21" s="58" t="s">
        <v>110</v>
      </c>
      <c r="J21" s="57" t="s">
        <v>122</v>
      </c>
      <c r="K21" s="57" t="s">
        <v>170</v>
      </c>
    </row>
    <row r="22" spans="1:11" ht="126.35" x14ac:dyDescent="0.35">
      <c r="A22" s="56" t="s">
        <v>72</v>
      </c>
      <c r="B22" s="83" t="s">
        <v>82</v>
      </c>
      <c r="C22" s="64" t="s">
        <v>83</v>
      </c>
      <c r="D22" s="65">
        <v>828700</v>
      </c>
      <c r="E22" s="65">
        <v>662960</v>
      </c>
      <c r="F22" s="65">
        <v>165740</v>
      </c>
      <c r="G22" s="57" t="s">
        <v>84</v>
      </c>
      <c r="H22" s="57" t="s">
        <v>37</v>
      </c>
      <c r="I22" s="66" t="s">
        <v>111</v>
      </c>
      <c r="J22" s="57"/>
      <c r="K22" s="57"/>
    </row>
    <row r="23" spans="1:11" ht="126.35" x14ac:dyDescent="0.35">
      <c r="A23" s="56" t="s">
        <v>75</v>
      </c>
      <c r="B23" s="83" t="s">
        <v>112</v>
      </c>
      <c r="C23" s="64" t="s">
        <v>113</v>
      </c>
      <c r="D23" s="65">
        <v>219947.5</v>
      </c>
      <c r="E23" s="65">
        <v>197952.75</v>
      </c>
      <c r="F23" s="65">
        <v>21994.75</v>
      </c>
      <c r="G23" s="57" t="s">
        <v>84</v>
      </c>
      <c r="H23" s="57" t="s">
        <v>37</v>
      </c>
      <c r="I23" s="58" t="s">
        <v>110</v>
      </c>
      <c r="J23" s="57" t="s">
        <v>248</v>
      </c>
      <c r="K23" s="57" t="s">
        <v>240</v>
      </c>
    </row>
    <row r="24" spans="1:11" ht="126.35" x14ac:dyDescent="0.35">
      <c r="A24" s="56" t="s">
        <v>80</v>
      </c>
      <c r="B24" s="83" t="s">
        <v>114</v>
      </c>
      <c r="C24" s="64" t="s">
        <v>113</v>
      </c>
      <c r="D24" s="65">
        <v>336250</v>
      </c>
      <c r="E24" s="65">
        <v>302625</v>
      </c>
      <c r="F24" s="65">
        <v>33625</v>
      </c>
      <c r="G24" s="57" t="s">
        <v>84</v>
      </c>
      <c r="H24" s="57" t="s">
        <v>37</v>
      </c>
      <c r="I24" s="66" t="s">
        <v>111</v>
      </c>
      <c r="J24" s="57"/>
      <c r="K24" s="57"/>
    </row>
    <row r="25" spans="1:11" ht="126.35" x14ac:dyDescent="0.35">
      <c r="A25" s="56" t="s">
        <v>81</v>
      </c>
      <c r="B25" s="83" t="s">
        <v>86</v>
      </c>
      <c r="C25" s="64" t="s">
        <v>87</v>
      </c>
      <c r="D25" s="65">
        <v>30646.31</v>
      </c>
      <c r="E25" s="65">
        <v>24517.05</v>
      </c>
      <c r="F25" s="65">
        <v>6129.26</v>
      </c>
      <c r="G25" s="57" t="s">
        <v>317</v>
      </c>
      <c r="H25" s="57" t="s">
        <v>37</v>
      </c>
      <c r="I25" s="66" t="s">
        <v>111</v>
      </c>
      <c r="J25" s="57"/>
      <c r="K25" s="57"/>
    </row>
    <row r="26" spans="1:11" ht="126.35" x14ac:dyDescent="0.35">
      <c r="A26" s="56" t="s">
        <v>85</v>
      </c>
      <c r="B26" s="83" t="s">
        <v>89</v>
      </c>
      <c r="C26" s="64" t="s">
        <v>87</v>
      </c>
      <c r="D26" s="65">
        <v>118578.12</v>
      </c>
      <c r="E26" s="65">
        <v>94862.5</v>
      </c>
      <c r="F26" s="65">
        <v>23715.62</v>
      </c>
      <c r="G26" s="57" t="s">
        <v>317</v>
      </c>
      <c r="H26" s="57" t="s">
        <v>37</v>
      </c>
      <c r="I26" s="66" t="s">
        <v>111</v>
      </c>
      <c r="J26" s="57"/>
      <c r="K26" s="57"/>
    </row>
    <row r="27" spans="1:11" ht="126.35" x14ac:dyDescent="0.35">
      <c r="A27" s="56" t="s">
        <v>88</v>
      </c>
      <c r="B27" s="83" t="s">
        <v>91</v>
      </c>
      <c r="C27" s="64" t="s">
        <v>92</v>
      </c>
      <c r="D27" s="65">
        <v>24062.5</v>
      </c>
      <c r="E27" s="65">
        <v>19250</v>
      </c>
      <c r="F27" s="65">
        <v>4812.5</v>
      </c>
      <c r="G27" s="57" t="s">
        <v>317</v>
      </c>
      <c r="H27" s="57" t="s">
        <v>37</v>
      </c>
      <c r="I27" s="66" t="s">
        <v>111</v>
      </c>
      <c r="J27" s="57"/>
      <c r="K27" s="57"/>
    </row>
    <row r="28" spans="1:11" ht="63" customHeight="1" x14ac:dyDescent="0.35">
      <c r="A28" s="56" t="s">
        <v>90</v>
      </c>
      <c r="B28" s="83" t="s">
        <v>98</v>
      </c>
      <c r="C28" s="64" t="s">
        <v>99</v>
      </c>
      <c r="D28" s="65">
        <v>94140.800000000003</v>
      </c>
      <c r="E28" s="65">
        <v>80019.679999999993</v>
      </c>
      <c r="F28" s="65">
        <v>14121.12</v>
      </c>
      <c r="G28" s="57" t="s">
        <v>100</v>
      </c>
      <c r="H28" s="57" t="s">
        <v>101</v>
      </c>
      <c r="I28" s="66" t="s">
        <v>111</v>
      </c>
      <c r="J28" s="389" t="s">
        <v>225</v>
      </c>
      <c r="K28" s="57"/>
    </row>
    <row r="29" spans="1:11" ht="84.25" x14ac:dyDescent="0.35">
      <c r="A29" s="56" t="s">
        <v>93</v>
      </c>
      <c r="B29" s="87" t="s">
        <v>102</v>
      </c>
      <c r="C29" s="67" t="s">
        <v>99</v>
      </c>
      <c r="D29" s="68">
        <v>90256.99</v>
      </c>
      <c r="E29" s="68">
        <v>76718.44</v>
      </c>
      <c r="F29" s="68">
        <v>13538.55</v>
      </c>
      <c r="G29" s="69" t="s">
        <v>100</v>
      </c>
      <c r="H29" s="69" t="s">
        <v>101</v>
      </c>
      <c r="I29" s="70" t="s">
        <v>111</v>
      </c>
      <c r="J29" s="390"/>
      <c r="K29" s="69"/>
    </row>
    <row r="30" spans="1:11" ht="63.2" x14ac:dyDescent="0.35">
      <c r="A30" s="72" t="s">
        <v>103</v>
      </c>
      <c r="B30" s="83" t="s">
        <v>104</v>
      </c>
      <c r="C30" s="64" t="s">
        <v>99</v>
      </c>
      <c r="D30" s="65">
        <v>75302.720000000001</v>
      </c>
      <c r="E30" s="65">
        <v>64007.32</v>
      </c>
      <c r="F30" s="65">
        <v>11295.41</v>
      </c>
      <c r="G30" s="57" t="s">
        <v>100</v>
      </c>
      <c r="H30" s="57" t="s">
        <v>101</v>
      </c>
      <c r="I30" s="66" t="s">
        <v>111</v>
      </c>
      <c r="J30" s="391" t="s">
        <v>224</v>
      </c>
      <c r="K30" s="57"/>
    </row>
    <row r="31" spans="1:11" ht="105.3" x14ac:dyDescent="0.35">
      <c r="A31" s="72" t="s">
        <v>105</v>
      </c>
      <c r="B31" s="88" t="s">
        <v>106</v>
      </c>
      <c r="C31" s="64" t="s">
        <v>99</v>
      </c>
      <c r="D31" s="65"/>
      <c r="E31" s="65"/>
      <c r="F31" s="65"/>
      <c r="G31" s="57" t="s">
        <v>100</v>
      </c>
      <c r="H31" s="57" t="s">
        <v>101</v>
      </c>
      <c r="I31" s="66" t="s">
        <v>111</v>
      </c>
      <c r="J31" s="391"/>
      <c r="K31" s="57"/>
    </row>
    <row r="32" spans="1:11" ht="63.2" x14ac:dyDescent="0.35">
      <c r="A32" s="73" t="s">
        <v>107</v>
      </c>
      <c r="B32" s="83" t="s">
        <v>108</v>
      </c>
      <c r="C32" s="64" t="s">
        <v>99</v>
      </c>
      <c r="D32" s="65"/>
      <c r="E32" s="65"/>
      <c r="F32" s="65"/>
      <c r="G32" s="57" t="s">
        <v>100</v>
      </c>
      <c r="H32" s="57" t="s">
        <v>101</v>
      </c>
      <c r="I32" s="66" t="s">
        <v>111</v>
      </c>
      <c r="J32" s="391"/>
      <c r="K32" s="57"/>
    </row>
    <row r="33" spans="1:12" ht="162.69999999999999" customHeight="1" x14ac:dyDescent="0.35">
      <c r="A33" s="74" t="s">
        <v>115</v>
      </c>
      <c r="B33" s="83" t="s">
        <v>94</v>
      </c>
      <c r="C33" s="64" t="s">
        <v>95</v>
      </c>
      <c r="D33" s="65">
        <v>1330237.8600000001</v>
      </c>
      <c r="E33" s="76"/>
      <c r="F33" s="65"/>
      <c r="G33" s="57" t="s">
        <v>96</v>
      </c>
      <c r="H33" s="57" t="s">
        <v>97</v>
      </c>
      <c r="I33" s="66" t="s">
        <v>111</v>
      </c>
      <c r="J33" s="57" t="s">
        <v>223</v>
      </c>
      <c r="K33" s="57"/>
    </row>
    <row r="34" spans="1:12" ht="83.25" customHeight="1" x14ac:dyDescent="0.35">
      <c r="A34" s="74" t="s">
        <v>172</v>
      </c>
      <c r="B34" s="83" t="s">
        <v>191</v>
      </c>
      <c r="C34" s="64" t="s">
        <v>192</v>
      </c>
      <c r="D34" s="65">
        <v>347100</v>
      </c>
      <c r="E34" s="65">
        <v>100000</v>
      </c>
      <c r="F34" s="65">
        <v>247100</v>
      </c>
      <c r="G34" s="57" t="s">
        <v>193</v>
      </c>
      <c r="H34" s="57" t="s">
        <v>37</v>
      </c>
      <c r="I34" s="58" t="s">
        <v>110</v>
      </c>
      <c r="J34" s="57" t="s">
        <v>194</v>
      </c>
      <c r="K34" s="57" t="s">
        <v>240</v>
      </c>
    </row>
    <row r="35" spans="1:12" ht="84.25" x14ac:dyDescent="0.35">
      <c r="A35" s="74" t="s">
        <v>173</v>
      </c>
      <c r="B35" s="83" t="s">
        <v>177</v>
      </c>
      <c r="C35" s="64" t="s">
        <v>178</v>
      </c>
      <c r="D35" s="65">
        <v>20999.63</v>
      </c>
      <c r="E35" s="65">
        <v>14669.74</v>
      </c>
      <c r="F35" s="65">
        <v>6299.89</v>
      </c>
      <c r="G35" s="57" t="s">
        <v>179</v>
      </c>
      <c r="H35" s="57" t="s">
        <v>180</v>
      </c>
      <c r="I35" s="66" t="s">
        <v>111</v>
      </c>
      <c r="J35" s="57"/>
      <c r="K35" s="57"/>
    </row>
    <row r="36" spans="1:12" ht="84.25" x14ac:dyDescent="0.35">
      <c r="A36" s="74" t="s">
        <v>174</v>
      </c>
      <c r="B36" s="83" t="s">
        <v>181</v>
      </c>
      <c r="C36" s="64" t="s">
        <v>178</v>
      </c>
      <c r="D36" s="65">
        <v>24275</v>
      </c>
      <c r="E36" s="65">
        <v>16992.5</v>
      </c>
      <c r="F36" s="65">
        <v>7282.5</v>
      </c>
      <c r="G36" s="57" t="s">
        <v>179</v>
      </c>
      <c r="H36" s="57" t="s">
        <v>180</v>
      </c>
      <c r="I36" s="66" t="s">
        <v>111</v>
      </c>
      <c r="J36" s="57"/>
      <c r="K36" s="57"/>
    </row>
    <row r="37" spans="1:12" ht="105.3" x14ac:dyDescent="0.35">
      <c r="A37" s="74" t="s">
        <v>175</v>
      </c>
      <c r="B37" s="83" t="s">
        <v>182</v>
      </c>
      <c r="C37" s="64" t="s">
        <v>183</v>
      </c>
      <c r="D37" s="65">
        <v>38925</v>
      </c>
      <c r="E37" s="65">
        <v>27247.5</v>
      </c>
      <c r="F37" s="65">
        <v>11677.5</v>
      </c>
      <c r="G37" s="57" t="s">
        <v>179</v>
      </c>
      <c r="H37" s="57" t="s">
        <v>180</v>
      </c>
      <c r="I37" s="58" t="s">
        <v>110</v>
      </c>
      <c r="J37" s="57" t="s">
        <v>274</v>
      </c>
      <c r="K37" s="57"/>
    </row>
    <row r="38" spans="1:12" ht="84.25" x14ac:dyDescent="0.35">
      <c r="A38" s="74" t="s">
        <v>176</v>
      </c>
      <c r="B38" s="83" t="s">
        <v>184</v>
      </c>
      <c r="C38" s="64" t="s">
        <v>185</v>
      </c>
      <c r="D38" s="65">
        <v>3881107.3</v>
      </c>
      <c r="E38" s="65">
        <v>3104885.84</v>
      </c>
      <c r="F38" s="65">
        <v>776221.46</v>
      </c>
      <c r="G38" s="57" t="s">
        <v>179</v>
      </c>
      <c r="H38" s="57" t="s">
        <v>180</v>
      </c>
      <c r="I38" s="66" t="s">
        <v>111</v>
      </c>
      <c r="J38" s="57"/>
      <c r="K38" s="57"/>
    </row>
    <row r="39" spans="1:12" ht="140.94999999999999" customHeight="1" x14ac:dyDescent="0.35">
      <c r="A39" s="75" t="s">
        <v>190</v>
      </c>
      <c r="B39" s="83" t="s">
        <v>188</v>
      </c>
      <c r="C39" s="64" t="s">
        <v>187</v>
      </c>
      <c r="D39" s="65">
        <v>153225</v>
      </c>
      <c r="E39" s="65">
        <v>114918.75</v>
      </c>
      <c r="F39" s="65">
        <v>38306.25</v>
      </c>
      <c r="G39" s="57" t="s">
        <v>186</v>
      </c>
      <c r="H39" s="57" t="s">
        <v>189</v>
      </c>
      <c r="I39" s="66" t="s">
        <v>111</v>
      </c>
      <c r="J39" s="57"/>
      <c r="K39" s="57"/>
    </row>
    <row r="40" spans="1:12" ht="338.95" customHeight="1" x14ac:dyDescent="0.35">
      <c r="A40" s="75" t="s">
        <v>195</v>
      </c>
      <c r="B40" s="83" t="s">
        <v>209</v>
      </c>
      <c r="C40" s="64" t="s">
        <v>210</v>
      </c>
      <c r="D40" s="65">
        <v>497190.28</v>
      </c>
      <c r="E40" s="65">
        <v>198876.11</v>
      </c>
      <c r="F40" s="65">
        <v>298314.17</v>
      </c>
      <c r="G40" s="57" t="s">
        <v>211</v>
      </c>
      <c r="H40" s="57" t="s">
        <v>10</v>
      </c>
      <c r="I40" s="58" t="s">
        <v>110</v>
      </c>
      <c r="J40" s="57" t="s">
        <v>212</v>
      </c>
      <c r="K40" s="57" t="s">
        <v>213</v>
      </c>
    </row>
    <row r="41" spans="1:12" ht="167.95" customHeight="1" x14ac:dyDescent="0.35">
      <c r="A41" s="71" t="s">
        <v>208</v>
      </c>
      <c r="B41" s="83" t="s">
        <v>199</v>
      </c>
      <c r="C41" s="64" t="s">
        <v>200</v>
      </c>
      <c r="D41" s="65">
        <v>160000</v>
      </c>
      <c r="E41" s="65">
        <v>100000</v>
      </c>
      <c r="F41" s="65">
        <v>60000</v>
      </c>
      <c r="G41" s="57" t="s">
        <v>201</v>
      </c>
      <c r="H41" s="57" t="s">
        <v>37</v>
      </c>
      <c r="I41" s="58" t="s">
        <v>110</v>
      </c>
      <c r="J41" s="57" t="s">
        <v>214</v>
      </c>
      <c r="K41" s="57" t="s">
        <v>216</v>
      </c>
    </row>
    <row r="42" spans="1:12" ht="167.95" customHeight="1" x14ac:dyDescent="0.35">
      <c r="A42" s="71" t="s">
        <v>196</v>
      </c>
      <c r="B42" s="83" t="s">
        <v>202</v>
      </c>
      <c r="C42" s="64" t="s">
        <v>200</v>
      </c>
      <c r="D42" s="65">
        <v>147500</v>
      </c>
      <c r="E42" s="65">
        <v>100000</v>
      </c>
      <c r="F42" s="65">
        <v>47500</v>
      </c>
      <c r="G42" s="57" t="s">
        <v>201</v>
      </c>
      <c r="H42" s="57" t="s">
        <v>37</v>
      </c>
      <c r="I42" s="58" t="s">
        <v>110</v>
      </c>
      <c r="J42" s="57" t="s">
        <v>215</v>
      </c>
      <c r="K42" s="57" t="s">
        <v>216</v>
      </c>
    </row>
    <row r="43" spans="1:12" s="48" customFormat="1" ht="128.25" customHeight="1" x14ac:dyDescent="0.25">
      <c r="A43" s="71" t="s">
        <v>197</v>
      </c>
      <c r="B43" s="83" t="s">
        <v>203</v>
      </c>
      <c r="C43" s="64" t="s">
        <v>206</v>
      </c>
      <c r="D43" s="392">
        <v>200500</v>
      </c>
      <c r="E43" s="65">
        <v>39000</v>
      </c>
      <c r="F43" s="392">
        <v>91500</v>
      </c>
      <c r="G43" s="57" t="s">
        <v>207</v>
      </c>
      <c r="H43" s="57" t="s">
        <v>10</v>
      </c>
      <c r="I43" s="58" t="s">
        <v>110</v>
      </c>
      <c r="J43" s="57" t="s">
        <v>241</v>
      </c>
      <c r="K43" s="389" t="s">
        <v>242</v>
      </c>
    </row>
    <row r="44" spans="1:12" ht="105.3" x14ac:dyDescent="0.35">
      <c r="A44" s="71" t="s">
        <v>198</v>
      </c>
      <c r="B44" s="83" t="s">
        <v>244</v>
      </c>
      <c r="C44" s="64" t="s">
        <v>204</v>
      </c>
      <c r="D44" s="393"/>
      <c r="E44" s="65">
        <v>70000</v>
      </c>
      <c r="F44" s="393"/>
      <c r="G44" s="57" t="s">
        <v>205</v>
      </c>
      <c r="H44" s="57" t="s">
        <v>37</v>
      </c>
      <c r="I44" s="58" t="s">
        <v>110</v>
      </c>
      <c r="J44" s="57" t="s">
        <v>243</v>
      </c>
      <c r="K44" s="394"/>
    </row>
    <row r="45" spans="1:12" x14ac:dyDescent="0.35">
      <c r="A45" s="71"/>
      <c r="B45" s="83"/>
      <c r="C45" s="64"/>
      <c r="D45" s="65"/>
      <c r="E45" s="65"/>
      <c r="F45" s="65"/>
      <c r="G45" s="57"/>
      <c r="H45" s="57"/>
      <c r="I45" s="57"/>
      <c r="J45" s="57"/>
      <c r="K45" s="57"/>
    </row>
    <row r="46" spans="1:12" x14ac:dyDescent="0.35">
      <c r="A46" s="71"/>
      <c r="B46" s="83"/>
      <c r="C46" s="64"/>
      <c r="D46" s="65"/>
      <c r="E46" s="65"/>
      <c r="F46" s="65"/>
      <c r="G46" s="57"/>
      <c r="H46" s="57"/>
      <c r="I46" s="57"/>
      <c r="J46" s="57"/>
      <c r="K46" s="57"/>
    </row>
    <row r="47" spans="1:12" ht="21.75" thickBot="1" x14ac:dyDescent="0.4">
      <c r="A47" s="71"/>
      <c r="B47" s="89"/>
      <c r="C47" s="47"/>
      <c r="D47" s="46"/>
      <c r="E47" s="46"/>
      <c r="F47" s="46"/>
      <c r="G47" s="48"/>
      <c r="H47" s="48"/>
      <c r="I47" s="91"/>
    </row>
    <row r="48" spans="1:12" ht="84.25" customHeight="1" thickBot="1" x14ac:dyDescent="0.4">
      <c r="A48" s="75"/>
      <c r="B48" s="373" t="s">
        <v>249</v>
      </c>
      <c r="C48" s="374"/>
      <c r="D48" s="102" t="s">
        <v>250</v>
      </c>
      <c r="E48" s="377" t="s">
        <v>251</v>
      </c>
      <c r="F48" s="378"/>
      <c r="G48" s="378"/>
      <c r="H48" s="379"/>
      <c r="I48" s="383" t="s">
        <v>252</v>
      </c>
      <c r="J48" s="384"/>
      <c r="L48" s="48"/>
    </row>
    <row r="49" spans="1:12" x14ac:dyDescent="0.35">
      <c r="A49" s="71"/>
      <c r="B49" s="89"/>
      <c r="C49" s="47"/>
      <c r="D49" s="375">
        <f>SUM(D2:D44)</f>
        <v>22731531.280000001</v>
      </c>
      <c r="E49" s="380">
        <v>2220181.86</v>
      </c>
      <c r="F49" s="381"/>
      <c r="G49" s="381"/>
      <c r="H49" s="382"/>
      <c r="I49" s="385">
        <v>4335108.92</v>
      </c>
      <c r="J49" s="386"/>
      <c r="L49" s="48"/>
    </row>
    <row r="50" spans="1:12" ht="42.15" x14ac:dyDescent="0.35">
      <c r="A50" s="71"/>
      <c r="B50" s="89"/>
      <c r="C50" s="47"/>
      <c r="D50" s="375"/>
      <c r="E50" s="100" t="s">
        <v>37</v>
      </c>
      <c r="F50" s="97" t="s">
        <v>10</v>
      </c>
      <c r="G50" s="93" t="s">
        <v>15</v>
      </c>
      <c r="H50" s="103" t="s">
        <v>180</v>
      </c>
      <c r="I50" s="385"/>
      <c r="J50" s="386"/>
      <c r="L50" s="48"/>
    </row>
    <row r="51" spans="1:12" x14ac:dyDescent="0.35">
      <c r="A51" s="71"/>
      <c r="B51" s="89"/>
      <c r="C51" s="47"/>
      <c r="D51" s="375"/>
      <c r="E51" s="105">
        <v>1555952.75</v>
      </c>
      <c r="F51" s="98">
        <v>454229.11</v>
      </c>
      <c r="G51" s="94">
        <v>200000</v>
      </c>
      <c r="H51" s="95">
        <v>10000</v>
      </c>
      <c r="I51" s="385"/>
      <c r="J51" s="386"/>
      <c r="L51" s="48"/>
    </row>
    <row r="52" spans="1:12" ht="21.75" thickBot="1" x14ac:dyDescent="0.4">
      <c r="A52" s="49"/>
      <c r="B52" s="89"/>
      <c r="C52" s="47"/>
      <c r="D52" s="376"/>
      <c r="E52" s="101" t="s">
        <v>255</v>
      </c>
      <c r="F52" s="99" t="s">
        <v>253</v>
      </c>
      <c r="G52" s="96" t="s">
        <v>254</v>
      </c>
      <c r="H52" s="104" t="s">
        <v>254</v>
      </c>
      <c r="I52" s="387"/>
      <c r="J52" s="388"/>
      <c r="L52" s="48"/>
    </row>
    <row r="53" spans="1:12" x14ac:dyDescent="0.35">
      <c r="A53" s="49"/>
      <c r="B53" s="89"/>
      <c r="C53" s="47"/>
      <c r="D53" s="46"/>
      <c r="E53" s="46"/>
      <c r="F53" s="46"/>
      <c r="G53" s="92"/>
      <c r="H53" s="48"/>
    </row>
    <row r="54" spans="1:12" x14ac:dyDescent="0.35">
      <c r="A54" s="49"/>
      <c r="B54" s="89"/>
      <c r="C54" s="47"/>
      <c r="D54" s="46"/>
      <c r="E54" s="46"/>
      <c r="F54" s="46"/>
      <c r="G54" s="43"/>
      <c r="H54" s="48"/>
    </row>
    <row r="55" spans="1:12" x14ac:dyDescent="0.35">
      <c r="A55" s="49"/>
      <c r="B55" s="89"/>
      <c r="C55" s="47"/>
      <c r="D55" s="46"/>
      <c r="E55" s="46"/>
      <c r="F55" s="46"/>
      <c r="G55" s="43"/>
      <c r="H55" s="48"/>
    </row>
    <row r="56" spans="1:12" x14ac:dyDescent="0.35">
      <c r="A56" s="49"/>
      <c r="B56" s="89"/>
      <c r="C56" s="47"/>
      <c r="D56" s="46"/>
      <c r="E56" s="46"/>
      <c r="F56" s="46"/>
      <c r="G56" s="50"/>
      <c r="H56" s="48"/>
    </row>
    <row r="57" spans="1:12" x14ac:dyDescent="0.35">
      <c r="A57" s="49"/>
      <c r="B57" s="89"/>
      <c r="C57" s="47"/>
      <c r="D57" s="46"/>
      <c r="E57" s="46"/>
      <c r="F57" s="46"/>
      <c r="G57" s="50"/>
      <c r="H57" s="48"/>
    </row>
    <row r="58" spans="1:12" x14ac:dyDescent="0.35">
      <c r="A58" s="49"/>
      <c r="C58" s="47"/>
      <c r="D58" s="46"/>
      <c r="E58" s="46"/>
      <c r="F58" s="46"/>
      <c r="G58" s="50"/>
      <c r="H58" s="48"/>
    </row>
    <row r="59" spans="1:12" x14ac:dyDescent="0.35">
      <c r="A59" s="49"/>
      <c r="C59" s="47"/>
      <c r="D59" s="46"/>
      <c r="E59" s="46"/>
      <c r="F59" s="46"/>
      <c r="G59" s="50"/>
      <c r="H59" s="48"/>
    </row>
    <row r="60" spans="1:12" x14ac:dyDescent="0.35">
      <c r="A60" s="49"/>
      <c r="C60" s="47"/>
      <c r="D60" s="46"/>
      <c r="E60" s="46"/>
      <c r="F60" s="46"/>
      <c r="G60" s="50"/>
    </row>
    <row r="61" spans="1:12" x14ac:dyDescent="0.35">
      <c r="A61" s="49"/>
      <c r="C61" s="47"/>
      <c r="D61" s="46"/>
      <c r="E61" s="46"/>
      <c r="F61" s="46"/>
      <c r="G61" s="50"/>
    </row>
    <row r="62" spans="1:12" x14ac:dyDescent="0.35">
      <c r="A62" s="49"/>
      <c r="E62" s="46"/>
    </row>
    <row r="63" spans="1:12" x14ac:dyDescent="0.35">
      <c r="A63" s="49"/>
      <c r="E63" s="46"/>
    </row>
  </sheetData>
  <mergeCells count="11">
    <mergeCell ref="J28:J29"/>
    <mergeCell ref="J30:J32"/>
    <mergeCell ref="D43:D44"/>
    <mergeCell ref="F43:F44"/>
    <mergeCell ref="K43:K44"/>
    <mergeCell ref="B48:C48"/>
    <mergeCell ref="D49:D52"/>
    <mergeCell ref="E48:H48"/>
    <mergeCell ref="E49:H49"/>
    <mergeCell ref="I48:J48"/>
    <mergeCell ref="I49:J52"/>
  </mergeCells>
  <pageMargins left="0.70866141732283472" right="0.70866141732283472" top="0.74803149606299213" bottom="0.74803149606299213" header="0.51181102362204722" footer="0.51181102362204722"/>
  <pageSetup paperSize="9" scale="38" firstPageNumber="0" orientation="landscape" r:id="rId1"/>
  <rowBreaks count="4" manualBreakCount="4">
    <brk id="10" max="10" man="1"/>
    <brk id="20" max="10" man="1"/>
    <brk id="29" max="10" man="1"/>
    <brk id="40" max="10"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64"/>
  <sheetViews>
    <sheetView zoomScaleNormal="100" workbookViewId="0">
      <selection activeCell="B9" sqref="B9"/>
    </sheetView>
  </sheetViews>
  <sheetFormatPr defaultColWidth="9.125" defaultRowHeight="14.3" x14ac:dyDescent="0.25"/>
  <cols>
    <col min="1" max="1" width="4.375" style="39" customWidth="1"/>
    <col min="2" max="2" width="40.625" style="9"/>
    <col min="3" max="3" width="11" style="9" customWidth="1"/>
    <col min="4" max="4" width="15.375" style="9" customWidth="1"/>
    <col min="5" max="5" width="19.875" style="9" customWidth="1"/>
    <col min="6" max="6" width="15.375" style="9" customWidth="1"/>
    <col min="7" max="7" width="36.375" style="9" customWidth="1"/>
    <col min="8" max="8" width="11.375" style="9" customWidth="1"/>
    <col min="9" max="9" width="25.125" style="9" customWidth="1"/>
    <col min="10" max="1025" width="21.625" style="9"/>
    <col min="1026" max="16384" width="9.125" style="9"/>
  </cols>
  <sheetData>
    <row r="1" spans="1:12" s="29" customFormat="1" ht="28.55" x14ac:dyDescent="0.25">
      <c r="A1" s="27" t="s">
        <v>125</v>
      </c>
      <c r="B1" s="28" t="s">
        <v>0</v>
      </c>
      <c r="C1" s="28" t="s">
        <v>1</v>
      </c>
      <c r="D1" s="28" t="s">
        <v>2</v>
      </c>
      <c r="E1" s="28" t="s">
        <v>3</v>
      </c>
      <c r="F1" s="28" t="s">
        <v>4</v>
      </c>
      <c r="G1" s="28" t="s">
        <v>6</v>
      </c>
      <c r="H1" s="29" t="s">
        <v>109</v>
      </c>
      <c r="I1" s="29" t="s">
        <v>158</v>
      </c>
    </row>
    <row r="2" spans="1:12" s="44" customFormat="1" ht="118.55" customHeight="1" x14ac:dyDescent="0.25">
      <c r="A2" s="30" t="s">
        <v>7</v>
      </c>
      <c r="B2" s="1" t="s">
        <v>8</v>
      </c>
      <c r="C2" s="31" t="s">
        <v>9</v>
      </c>
      <c r="D2" s="4">
        <v>112800</v>
      </c>
      <c r="E2" s="4">
        <v>188000</v>
      </c>
      <c r="F2" s="4">
        <f t="shared" ref="F2" si="0">E2-D2</f>
        <v>75200</v>
      </c>
      <c r="G2" s="5" t="s">
        <v>10</v>
      </c>
      <c r="H2" s="27" t="s">
        <v>116</v>
      </c>
      <c r="I2" s="40" t="s">
        <v>239</v>
      </c>
      <c r="J2" s="9"/>
      <c r="K2" s="9"/>
      <c r="L2" s="53"/>
    </row>
    <row r="3" spans="1:12" ht="28.55" x14ac:dyDescent="0.25">
      <c r="A3" s="30" t="s">
        <v>11</v>
      </c>
      <c r="B3" s="1" t="s">
        <v>60</v>
      </c>
      <c r="C3" s="31">
        <v>41759</v>
      </c>
      <c r="D3" s="4">
        <v>840000</v>
      </c>
      <c r="E3" s="4">
        <v>1050000</v>
      </c>
      <c r="F3" s="4">
        <f>E3-D3</f>
        <v>210000</v>
      </c>
      <c r="G3" s="5" t="s">
        <v>10</v>
      </c>
      <c r="H3" s="27" t="s">
        <v>116</v>
      </c>
      <c r="I3" s="40"/>
    </row>
    <row r="4" spans="1:12" s="27" customFormat="1" ht="30.25" customHeight="1" x14ac:dyDescent="0.25">
      <c r="A4" s="30" t="s">
        <v>16</v>
      </c>
      <c r="B4" s="1" t="s">
        <v>53</v>
      </c>
      <c r="C4" s="31">
        <v>41807</v>
      </c>
      <c r="D4" s="32">
        <v>307885</v>
      </c>
      <c r="E4" s="32">
        <v>384856.25</v>
      </c>
      <c r="F4" s="32">
        <f t="shared" ref="F4:F9" si="1">E4-D4</f>
        <v>76971.25</v>
      </c>
      <c r="G4" s="2" t="s">
        <v>54</v>
      </c>
      <c r="H4" s="27" t="s">
        <v>116</v>
      </c>
      <c r="I4" s="40" t="s">
        <v>159</v>
      </c>
      <c r="J4" s="33"/>
    </row>
    <row r="5" spans="1:12" ht="28.55" x14ac:dyDescent="0.25">
      <c r="A5" s="30" t="s">
        <v>18</v>
      </c>
      <c r="B5" s="1" t="s">
        <v>55</v>
      </c>
      <c r="C5" s="31">
        <v>41807</v>
      </c>
      <c r="D5" s="4">
        <v>216220</v>
      </c>
      <c r="E5" s="4">
        <v>270275</v>
      </c>
      <c r="F5" s="4">
        <f t="shared" si="1"/>
        <v>54055</v>
      </c>
      <c r="G5" s="2" t="s">
        <v>54</v>
      </c>
      <c r="H5" s="27" t="s">
        <v>116</v>
      </c>
      <c r="I5" s="40"/>
      <c r="J5" s="34"/>
    </row>
    <row r="6" spans="1:12" ht="28.55" x14ac:dyDescent="0.25">
      <c r="A6" s="30" t="s">
        <v>22</v>
      </c>
      <c r="B6" s="1" t="s">
        <v>56</v>
      </c>
      <c r="C6" s="31">
        <v>41807</v>
      </c>
      <c r="D6" s="4">
        <v>500000</v>
      </c>
      <c r="E6" s="4">
        <v>946002.5</v>
      </c>
      <c r="F6" s="4">
        <f t="shared" si="1"/>
        <v>446002.5</v>
      </c>
      <c r="G6" s="2" t="s">
        <v>57</v>
      </c>
      <c r="H6" s="27" t="s">
        <v>116</v>
      </c>
      <c r="I6" s="40"/>
    </row>
    <row r="7" spans="1:12" ht="52.15" customHeight="1" x14ac:dyDescent="0.25">
      <c r="A7" s="30" t="s">
        <v>27</v>
      </c>
      <c r="B7" s="1" t="s">
        <v>61</v>
      </c>
      <c r="C7" s="31">
        <v>41849</v>
      </c>
      <c r="D7" s="4">
        <v>112500</v>
      </c>
      <c r="E7" s="4">
        <v>125000</v>
      </c>
      <c r="F7" s="4">
        <f>E7-D7</f>
        <v>12500</v>
      </c>
      <c r="G7" s="2" t="s">
        <v>54</v>
      </c>
      <c r="H7" s="27" t="s">
        <v>116</v>
      </c>
      <c r="I7" s="40"/>
    </row>
    <row r="8" spans="1:12" ht="28.55" x14ac:dyDescent="0.25">
      <c r="A8" s="30" t="s">
        <v>29</v>
      </c>
      <c r="B8" s="1" t="s">
        <v>58</v>
      </c>
      <c r="C8" s="31">
        <v>41880</v>
      </c>
      <c r="D8" s="4">
        <v>37492</v>
      </c>
      <c r="E8" s="4">
        <v>46865</v>
      </c>
      <c r="F8" s="4">
        <f t="shared" si="1"/>
        <v>9373</v>
      </c>
      <c r="G8" s="2" t="s">
        <v>59</v>
      </c>
      <c r="H8" s="27" t="s">
        <v>116</v>
      </c>
      <c r="I8" s="40"/>
    </row>
    <row r="9" spans="1:12" ht="42.8" x14ac:dyDescent="0.25">
      <c r="A9" s="30" t="s">
        <v>32</v>
      </c>
      <c r="B9" s="1" t="s">
        <v>160</v>
      </c>
      <c r="C9" s="3" t="s">
        <v>161</v>
      </c>
      <c r="D9" s="4">
        <v>300000</v>
      </c>
      <c r="E9" s="4">
        <v>373750</v>
      </c>
      <c r="F9" s="4">
        <f t="shared" si="1"/>
        <v>73750</v>
      </c>
      <c r="G9" s="4" t="s">
        <v>162</v>
      </c>
      <c r="H9" s="27" t="s">
        <v>116</v>
      </c>
      <c r="I9" s="41" t="s">
        <v>163</v>
      </c>
      <c r="J9" s="35"/>
    </row>
    <row r="10" spans="1:12" ht="99.85" x14ac:dyDescent="0.25">
      <c r="A10" s="30" t="s">
        <v>34</v>
      </c>
      <c r="B10" s="77" t="s">
        <v>227</v>
      </c>
      <c r="C10" s="78" t="s">
        <v>228</v>
      </c>
      <c r="D10" s="77">
        <v>435502.53</v>
      </c>
      <c r="E10" s="77">
        <v>519875.04</v>
      </c>
      <c r="F10" s="77">
        <v>84372.5</v>
      </c>
      <c r="G10" s="77" t="s">
        <v>229</v>
      </c>
      <c r="H10" s="78" t="s">
        <v>230</v>
      </c>
      <c r="I10" s="78" t="s">
        <v>235</v>
      </c>
      <c r="J10" s="35"/>
    </row>
    <row r="11" spans="1:12" ht="99.85" x14ac:dyDescent="0.25">
      <c r="A11" s="30" t="s">
        <v>38</v>
      </c>
      <c r="B11" s="79" t="s">
        <v>231</v>
      </c>
      <c r="C11" s="78" t="s">
        <v>232</v>
      </c>
      <c r="D11" s="77">
        <v>780000</v>
      </c>
      <c r="E11" s="77">
        <v>940998.04</v>
      </c>
      <c r="F11" s="77">
        <v>160998.04</v>
      </c>
      <c r="G11" s="77" t="s">
        <v>229</v>
      </c>
      <c r="H11" s="80" t="s">
        <v>230</v>
      </c>
      <c r="I11" s="80" t="s">
        <v>236</v>
      </c>
      <c r="J11" s="35"/>
    </row>
    <row r="12" spans="1:12" ht="128.4" x14ac:dyDescent="0.25">
      <c r="A12" s="30" t="s">
        <v>39</v>
      </c>
      <c r="B12" s="80" t="s">
        <v>233</v>
      </c>
      <c r="C12" s="81" t="s">
        <v>228</v>
      </c>
      <c r="D12" s="77">
        <v>291000</v>
      </c>
      <c r="E12" s="77">
        <v>351000</v>
      </c>
      <c r="F12" s="77">
        <v>60000</v>
      </c>
      <c r="G12" s="77" t="s">
        <v>229</v>
      </c>
      <c r="H12" s="80" t="s">
        <v>230</v>
      </c>
      <c r="I12" s="80" t="s">
        <v>237</v>
      </c>
      <c r="J12" s="35"/>
    </row>
    <row r="13" spans="1:12" ht="85.6" x14ac:dyDescent="0.25">
      <c r="A13" s="30" t="s">
        <v>41</v>
      </c>
      <c r="B13" s="80" t="s">
        <v>149</v>
      </c>
      <c r="C13" s="81" t="s">
        <v>234</v>
      </c>
      <c r="D13" s="77">
        <v>1979520</v>
      </c>
      <c r="E13" s="77">
        <v>2491900</v>
      </c>
      <c r="F13" s="77">
        <v>512380</v>
      </c>
      <c r="G13" s="82" t="s">
        <v>238</v>
      </c>
      <c r="H13" s="80" t="s">
        <v>230</v>
      </c>
      <c r="I13" s="78" t="s">
        <v>119</v>
      </c>
      <c r="J13" s="36"/>
    </row>
    <row r="14" spans="1:12" x14ac:dyDescent="0.25">
      <c r="A14" s="30" t="s">
        <v>45</v>
      </c>
      <c r="B14" s="5"/>
      <c r="C14" s="3"/>
      <c r="D14" s="4"/>
      <c r="E14" s="4"/>
      <c r="F14" s="4"/>
      <c r="G14" s="4"/>
      <c r="H14" s="5"/>
      <c r="I14" s="41"/>
      <c r="J14" s="35"/>
    </row>
    <row r="15" spans="1:12" x14ac:dyDescent="0.25">
      <c r="A15" s="30"/>
      <c r="B15" s="5"/>
      <c r="C15" s="3"/>
      <c r="D15" s="4"/>
      <c r="E15" s="4"/>
      <c r="F15" s="4"/>
      <c r="G15" s="4"/>
      <c r="H15" s="5"/>
      <c r="I15" s="41"/>
      <c r="J15" s="37"/>
    </row>
    <row r="16" spans="1:12" x14ac:dyDescent="0.25">
      <c r="A16" s="30"/>
      <c r="B16" s="5"/>
      <c r="C16" s="3"/>
      <c r="D16" s="4"/>
      <c r="E16" s="4"/>
      <c r="F16" s="4"/>
      <c r="G16" s="4"/>
      <c r="H16" s="5"/>
      <c r="I16" s="41"/>
      <c r="J16" s="35"/>
    </row>
    <row r="17" spans="1:10" x14ac:dyDescent="0.25">
      <c r="A17" s="30"/>
      <c r="B17" s="7"/>
      <c r="C17" s="8"/>
      <c r="D17" s="6"/>
      <c r="E17" s="6"/>
      <c r="F17" s="6"/>
      <c r="G17" s="6"/>
      <c r="H17" s="7"/>
      <c r="I17" s="40"/>
      <c r="J17" s="38"/>
    </row>
    <row r="18" spans="1:10" x14ac:dyDescent="0.25">
      <c r="A18" s="30"/>
      <c r="B18" s="7"/>
      <c r="C18" s="8"/>
      <c r="D18" s="6"/>
      <c r="E18" s="6"/>
      <c r="F18" s="6"/>
      <c r="G18" s="6"/>
      <c r="H18" s="7"/>
      <c r="I18" s="40"/>
    </row>
    <row r="19" spans="1:10" x14ac:dyDescent="0.25">
      <c r="A19" s="30"/>
      <c r="B19" s="7"/>
      <c r="C19" s="8"/>
      <c r="D19" s="6"/>
      <c r="E19" s="6"/>
      <c r="F19" s="6"/>
      <c r="G19" s="6"/>
      <c r="H19" s="7"/>
      <c r="I19" s="40"/>
    </row>
    <row r="20" spans="1:10" x14ac:dyDescent="0.25">
      <c r="A20" s="30"/>
      <c r="B20" s="7"/>
      <c r="C20" s="8"/>
      <c r="D20" s="6"/>
      <c r="E20" s="6"/>
      <c r="F20" s="6"/>
      <c r="G20" s="6"/>
      <c r="H20" s="7"/>
      <c r="I20" s="40"/>
    </row>
    <row r="21" spans="1:10" x14ac:dyDescent="0.25">
      <c r="A21" s="30"/>
      <c r="B21" s="7"/>
      <c r="C21" s="8"/>
      <c r="D21" s="6"/>
      <c r="E21" s="6"/>
      <c r="F21" s="6"/>
      <c r="G21" s="6"/>
      <c r="H21" s="7"/>
      <c r="I21" s="40"/>
    </row>
    <row r="22" spans="1:10" x14ac:dyDescent="0.25">
      <c r="A22" s="30"/>
      <c r="B22" s="7"/>
      <c r="C22" s="8"/>
      <c r="D22" s="6"/>
      <c r="E22" s="6"/>
      <c r="F22" s="6"/>
      <c r="G22" s="6"/>
      <c r="H22" s="7"/>
      <c r="I22" s="40"/>
    </row>
    <row r="23" spans="1:10" x14ac:dyDescent="0.25">
      <c r="A23" s="30"/>
      <c r="B23" s="7"/>
      <c r="C23" s="8"/>
      <c r="D23" s="6"/>
      <c r="E23" s="6"/>
      <c r="F23" s="6"/>
      <c r="G23" s="6"/>
      <c r="H23" s="7"/>
      <c r="I23" s="40"/>
    </row>
    <row r="24" spans="1:10" x14ac:dyDescent="0.25">
      <c r="A24" s="30"/>
      <c r="B24" s="7"/>
      <c r="C24" s="8"/>
      <c r="D24" s="6"/>
      <c r="E24" s="6"/>
      <c r="F24" s="6"/>
      <c r="G24" s="6"/>
      <c r="H24" s="7"/>
      <c r="I24" s="40"/>
    </row>
    <row r="25" spans="1:10" x14ac:dyDescent="0.25">
      <c r="A25" s="30"/>
      <c r="B25" s="7"/>
      <c r="C25" s="8"/>
      <c r="D25" s="6"/>
      <c r="E25" s="6"/>
      <c r="F25" s="6"/>
      <c r="G25" s="6"/>
      <c r="H25" s="7"/>
      <c r="I25" s="40"/>
    </row>
    <row r="26" spans="1:10" x14ac:dyDescent="0.25">
      <c r="A26" s="30"/>
      <c r="B26" s="7"/>
      <c r="C26" s="8"/>
      <c r="D26" s="6"/>
      <c r="E26" s="6"/>
      <c r="F26" s="6"/>
      <c r="G26" s="6"/>
      <c r="H26" s="7"/>
      <c r="I26" s="40"/>
    </row>
    <row r="27" spans="1:10" x14ac:dyDescent="0.25">
      <c r="A27" s="30"/>
      <c r="B27" s="7"/>
      <c r="C27" s="7"/>
      <c r="D27" s="6"/>
      <c r="E27" s="6"/>
      <c r="F27" s="6"/>
      <c r="G27" s="6"/>
      <c r="H27" s="7"/>
      <c r="I27" s="40"/>
    </row>
    <row r="28" spans="1:10" x14ac:dyDescent="0.25">
      <c r="A28" s="30"/>
      <c r="B28" s="7"/>
      <c r="C28" s="7"/>
      <c r="D28" s="6"/>
      <c r="E28" s="6"/>
      <c r="F28" s="6"/>
      <c r="G28" s="6"/>
      <c r="H28" s="7"/>
      <c r="I28" s="40"/>
    </row>
    <row r="29" spans="1:10" x14ac:dyDescent="0.25">
      <c r="A29" s="30"/>
      <c r="B29" s="7"/>
      <c r="C29" s="7"/>
      <c r="D29" s="7"/>
      <c r="E29" s="6"/>
      <c r="F29" s="6"/>
      <c r="G29" s="6"/>
      <c r="H29" s="7"/>
      <c r="I29" s="40"/>
    </row>
    <row r="30" spans="1:10" x14ac:dyDescent="0.25">
      <c r="A30" s="30"/>
      <c r="B30" s="7"/>
      <c r="C30" s="7"/>
      <c r="D30" s="7"/>
      <c r="E30" s="6"/>
      <c r="F30" s="6"/>
      <c r="G30" s="6"/>
      <c r="H30" s="7"/>
      <c r="I30" s="40"/>
    </row>
    <row r="31" spans="1:10" x14ac:dyDescent="0.25">
      <c r="A31" s="30"/>
      <c r="B31" s="7"/>
      <c r="C31" s="7"/>
      <c r="D31" s="7"/>
      <c r="E31" s="6"/>
      <c r="F31" s="6"/>
      <c r="G31" s="6"/>
      <c r="H31" s="7"/>
      <c r="I31" s="40"/>
    </row>
    <row r="32" spans="1:10" x14ac:dyDescent="0.25">
      <c r="A32" s="30"/>
      <c r="B32" s="7"/>
      <c r="C32" s="7"/>
      <c r="D32" s="7"/>
      <c r="E32" s="6"/>
      <c r="F32" s="6"/>
      <c r="G32" s="6"/>
      <c r="H32" s="7"/>
      <c r="I32" s="40"/>
    </row>
    <row r="33" spans="1:9" x14ac:dyDescent="0.25">
      <c r="A33" s="30"/>
      <c r="B33" s="7"/>
      <c r="C33" s="7"/>
      <c r="D33" s="7"/>
      <c r="E33" s="6"/>
      <c r="F33" s="6"/>
      <c r="G33" s="6"/>
      <c r="H33" s="7"/>
      <c r="I33" s="40"/>
    </row>
    <row r="34" spans="1:9" x14ac:dyDescent="0.25">
      <c r="A34" s="30"/>
      <c r="B34" s="7"/>
      <c r="C34" s="7"/>
      <c r="D34" s="7"/>
      <c r="E34" s="6"/>
      <c r="F34" s="6"/>
      <c r="G34" s="6"/>
      <c r="H34" s="7"/>
      <c r="I34" s="40"/>
    </row>
    <row r="35" spans="1:9" x14ac:dyDescent="0.25">
      <c r="A35" s="30"/>
      <c r="B35" s="7"/>
      <c r="C35" s="7"/>
      <c r="E35" s="6"/>
      <c r="F35" s="6"/>
      <c r="G35" s="6"/>
      <c r="H35" s="7"/>
      <c r="I35" s="40"/>
    </row>
    <row r="36" spans="1:9" x14ac:dyDescent="0.25">
      <c r="A36" s="30"/>
      <c r="B36" s="7"/>
      <c r="C36" s="7"/>
      <c r="E36" s="6"/>
      <c r="F36" s="6"/>
      <c r="G36" s="6"/>
      <c r="H36" s="7"/>
      <c r="I36" s="40"/>
    </row>
    <row r="37" spans="1:9" x14ac:dyDescent="0.25">
      <c r="A37" s="30"/>
      <c r="B37" s="7"/>
      <c r="C37" s="7"/>
      <c r="E37" s="10"/>
      <c r="F37" s="10"/>
      <c r="G37" s="10"/>
      <c r="H37" s="7"/>
      <c r="I37" s="40"/>
    </row>
    <row r="38" spans="1:9" x14ac:dyDescent="0.25">
      <c r="A38" s="30"/>
      <c r="B38" s="7"/>
      <c r="C38" s="7"/>
      <c r="E38" s="10"/>
      <c r="F38" s="10"/>
      <c r="G38" s="10"/>
      <c r="H38" s="7"/>
      <c r="I38" s="40"/>
    </row>
    <row r="39" spans="1:9" x14ac:dyDescent="0.25">
      <c r="A39" s="30"/>
      <c r="B39" s="7"/>
      <c r="C39" s="7"/>
      <c r="E39" s="10"/>
      <c r="F39" s="10"/>
      <c r="G39" s="10"/>
      <c r="H39" s="7"/>
      <c r="I39" s="40"/>
    </row>
    <row r="40" spans="1:9" x14ac:dyDescent="0.25">
      <c r="A40" s="30"/>
      <c r="B40" s="7"/>
      <c r="C40" s="7"/>
      <c r="E40" s="10"/>
      <c r="F40" s="10"/>
      <c r="G40" s="10"/>
      <c r="H40" s="7"/>
      <c r="I40" s="40"/>
    </row>
    <row r="41" spans="1:9" x14ac:dyDescent="0.25">
      <c r="A41" s="30"/>
      <c r="B41" s="7"/>
      <c r="C41" s="7"/>
      <c r="E41" s="10"/>
      <c r="F41" s="10"/>
      <c r="G41" s="10"/>
      <c r="H41" s="7"/>
      <c r="I41" s="40"/>
    </row>
    <row r="42" spans="1:9" x14ac:dyDescent="0.25">
      <c r="A42" s="30"/>
      <c r="B42" s="7"/>
      <c r="C42" s="7"/>
      <c r="E42" s="10"/>
      <c r="F42" s="10"/>
      <c r="G42" s="10"/>
      <c r="H42" s="7"/>
      <c r="I42" s="40"/>
    </row>
    <row r="43" spans="1:9" x14ac:dyDescent="0.25">
      <c r="A43" s="30"/>
      <c r="B43" s="7"/>
      <c r="C43" s="7"/>
      <c r="E43" s="10"/>
      <c r="F43" s="10"/>
      <c r="G43" s="10"/>
      <c r="H43" s="7"/>
      <c r="I43" s="40"/>
    </row>
    <row r="44" spans="1:9" x14ac:dyDescent="0.25">
      <c r="A44" s="30"/>
      <c r="B44" s="7"/>
      <c r="C44" s="7"/>
      <c r="E44" s="10"/>
      <c r="F44" s="10"/>
      <c r="G44" s="10"/>
      <c r="H44" s="7"/>
      <c r="I44" s="40"/>
    </row>
    <row r="45" spans="1:9" x14ac:dyDescent="0.25">
      <c r="A45" s="30"/>
      <c r="B45" s="7"/>
      <c r="C45" s="7"/>
      <c r="E45" s="10"/>
      <c r="F45" s="10"/>
      <c r="G45" s="10"/>
      <c r="H45" s="7"/>
      <c r="I45" s="7"/>
    </row>
    <row r="46" spans="1:9" x14ac:dyDescent="0.25">
      <c r="A46" s="30"/>
      <c r="B46" s="7"/>
      <c r="C46" s="7"/>
      <c r="E46" s="10"/>
      <c r="F46" s="10"/>
      <c r="G46" s="10"/>
      <c r="H46" s="7"/>
      <c r="I46" s="7"/>
    </row>
    <row r="47" spans="1:9" x14ac:dyDescent="0.25">
      <c r="A47" s="30"/>
      <c r="B47" s="7"/>
      <c r="C47" s="7"/>
      <c r="E47" s="10"/>
      <c r="F47" s="10"/>
      <c r="G47" s="10"/>
      <c r="H47" s="7"/>
      <c r="I47" s="7"/>
    </row>
    <row r="48" spans="1:9" x14ac:dyDescent="0.25">
      <c r="A48" s="30"/>
      <c r="B48" s="7"/>
      <c r="C48" s="7"/>
      <c r="E48" s="10"/>
      <c r="F48" s="10"/>
      <c r="G48" s="10"/>
      <c r="H48" s="7"/>
      <c r="I48" s="7"/>
    </row>
    <row r="49" spans="1:9" x14ac:dyDescent="0.25">
      <c r="A49" s="30"/>
      <c r="B49" s="7"/>
      <c r="C49" s="7"/>
      <c r="E49" s="10"/>
      <c r="F49" s="10"/>
      <c r="G49" s="10"/>
      <c r="H49" s="7"/>
      <c r="I49" s="7"/>
    </row>
    <row r="50" spans="1:9" x14ac:dyDescent="0.25">
      <c r="A50" s="30"/>
      <c r="B50" s="7"/>
      <c r="C50" s="7"/>
      <c r="E50" s="10"/>
      <c r="F50" s="10"/>
      <c r="G50" s="10"/>
      <c r="H50" s="7"/>
      <c r="I50" s="7"/>
    </row>
    <row r="51" spans="1:9" x14ac:dyDescent="0.25">
      <c r="A51" s="30"/>
      <c r="B51" s="7"/>
      <c r="C51" s="7"/>
      <c r="E51" s="10"/>
      <c r="F51" s="10"/>
      <c r="G51" s="10"/>
      <c r="H51" s="7"/>
      <c r="I51" s="7"/>
    </row>
    <row r="52" spans="1:9" x14ac:dyDescent="0.25">
      <c r="A52" s="30"/>
      <c r="B52" s="7"/>
      <c r="E52" s="10"/>
      <c r="F52" s="10"/>
      <c r="G52" s="10"/>
      <c r="H52" s="7"/>
      <c r="I52" s="7"/>
    </row>
    <row r="53" spans="1:9" x14ac:dyDescent="0.25">
      <c r="A53" s="30"/>
      <c r="B53" s="7"/>
      <c r="E53" s="10"/>
      <c r="F53" s="10"/>
      <c r="G53" s="10"/>
      <c r="H53" s="7"/>
      <c r="I53" s="7"/>
    </row>
    <row r="54" spans="1:9" x14ac:dyDescent="0.25">
      <c r="A54" s="30"/>
      <c r="E54" s="10"/>
      <c r="F54" s="10"/>
      <c r="G54" s="10"/>
      <c r="H54" s="7"/>
      <c r="I54" s="7"/>
    </row>
    <row r="55" spans="1:9" x14ac:dyDescent="0.25">
      <c r="A55" s="30"/>
      <c r="E55" s="10"/>
      <c r="F55" s="10"/>
      <c r="G55" s="10"/>
      <c r="H55" s="7"/>
      <c r="I55" s="7"/>
    </row>
    <row r="56" spans="1:9" x14ac:dyDescent="0.25">
      <c r="A56" s="30"/>
      <c r="E56" s="10"/>
      <c r="F56" s="10"/>
      <c r="G56" s="10"/>
      <c r="H56" s="7"/>
      <c r="I56" s="7"/>
    </row>
    <row r="57" spans="1:9" x14ac:dyDescent="0.25">
      <c r="A57" s="30"/>
      <c r="E57" s="10"/>
      <c r="F57" s="10"/>
      <c r="G57" s="10"/>
      <c r="H57" s="7"/>
      <c r="I57" s="7"/>
    </row>
    <row r="58" spans="1:9" x14ac:dyDescent="0.25">
      <c r="A58" s="30"/>
      <c r="E58" s="10"/>
      <c r="F58" s="10"/>
      <c r="G58" s="10"/>
      <c r="H58" s="7"/>
      <c r="I58" s="7"/>
    </row>
    <row r="59" spans="1:9" x14ac:dyDescent="0.25">
      <c r="A59" s="30"/>
      <c r="E59" s="10"/>
      <c r="F59" s="10"/>
      <c r="G59" s="10"/>
      <c r="H59" s="7"/>
    </row>
    <row r="60" spans="1:9" x14ac:dyDescent="0.25">
      <c r="A60" s="30"/>
      <c r="E60" s="10"/>
      <c r="F60" s="10"/>
      <c r="G60" s="10"/>
      <c r="H60" s="7"/>
    </row>
    <row r="61" spans="1:9" x14ac:dyDescent="0.25">
      <c r="A61" s="30"/>
      <c r="E61" s="10"/>
      <c r="F61" s="10"/>
      <c r="G61" s="10"/>
    </row>
    <row r="62" spans="1:9" x14ac:dyDescent="0.25">
      <c r="A62" s="30"/>
      <c r="E62" s="10"/>
      <c r="F62" s="10"/>
      <c r="G62" s="10"/>
    </row>
    <row r="63" spans="1:9" x14ac:dyDescent="0.25">
      <c r="A63" s="30"/>
    </row>
    <row r="64" spans="1:9" x14ac:dyDescent="0.25">
      <c r="A64" s="30"/>
    </row>
  </sheetData>
  <pageMargins left="0.7" right="0.7" top="0.75" bottom="0.75" header="0.51180555555555496" footer="0.51180555555555496"/>
  <pageSetup paperSize="9" firstPageNumber="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1"/>
  <sheetViews>
    <sheetView zoomScale="60" zoomScaleNormal="60" workbookViewId="0">
      <selection activeCell="C6" sqref="C6"/>
    </sheetView>
  </sheetViews>
  <sheetFormatPr defaultColWidth="9.125" defaultRowHeight="14.3" x14ac:dyDescent="0.25"/>
  <cols>
    <col min="1" max="1" width="7.375" style="9" customWidth="1"/>
    <col min="2" max="2" width="26.125" style="9" customWidth="1"/>
    <col min="3" max="3" width="50.375" style="9" customWidth="1"/>
    <col min="4" max="4" width="44.875" style="9" customWidth="1"/>
    <col min="5" max="5" width="30.625" style="9" customWidth="1"/>
    <col min="6" max="6" width="46.375" style="9" customWidth="1"/>
    <col min="7" max="7" width="21.875" style="9" customWidth="1"/>
    <col min="8" max="8" width="20.125" style="9" customWidth="1"/>
    <col min="9" max="9" width="47.375" style="9" customWidth="1"/>
    <col min="10" max="16384" width="9.125" style="9"/>
  </cols>
  <sheetData>
    <row r="1" spans="1:11" ht="38.049999999999997" x14ac:dyDescent="0.25">
      <c r="A1" s="17" t="s">
        <v>125</v>
      </c>
      <c r="B1" s="18" t="s">
        <v>124</v>
      </c>
      <c r="C1" s="18" t="s">
        <v>132</v>
      </c>
      <c r="D1" s="18" t="s">
        <v>126</v>
      </c>
      <c r="E1" s="18" t="s">
        <v>127</v>
      </c>
      <c r="F1" s="18" t="s">
        <v>128</v>
      </c>
      <c r="G1" s="18" t="s">
        <v>139</v>
      </c>
      <c r="H1" s="25" t="s">
        <v>140</v>
      </c>
      <c r="I1" s="19" t="s">
        <v>129</v>
      </c>
      <c r="J1" s="21"/>
      <c r="K1" s="22"/>
    </row>
    <row r="2" spans="1:11" ht="76.099999999999994" x14ac:dyDescent="0.25">
      <c r="A2" s="15" t="s">
        <v>7</v>
      </c>
      <c r="B2" s="16" t="s">
        <v>131</v>
      </c>
      <c r="C2" s="14" t="s">
        <v>133</v>
      </c>
      <c r="D2" s="23" t="s">
        <v>156</v>
      </c>
      <c r="E2" s="23" t="s">
        <v>134</v>
      </c>
      <c r="F2" s="23" t="s">
        <v>135</v>
      </c>
      <c r="G2" s="14" t="s">
        <v>217</v>
      </c>
      <c r="H2" s="26"/>
      <c r="I2" s="395" t="s">
        <v>218</v>
      </c>
      <c r="J2" s="13"/>
      <c r="K2" s="12"/>
    </row>
    <row r="3" spans="1:11" ht="76.099999999999994" x14ac:dyDescent="0.25">
      <c r="A3" s="11" t="s">
        <v>11</v>
      </c>
      <c r="B3" s="16" t="s">
        <v>136</v>
      </c>
      <c r="C3" s="14" t="s">
        <v>137</v>
      </c>
      <c r="D3" s="23" t="s">
        <v>157</v>
      </c>
      <c r="E3" s="23" t="s">
        <v>134</v>
      </c>
      <c r="F3" s="23" t="s">
        <v>135</v>
      </c>
      <c r="G3" s="14" t="s">
        <v>217</v>
      </c>
      <c r="H3" s="14"/>
      <c r="I3" s="396"/>
    </row>
    <row r="4" spans="1:11" ht="152.15" x14ac:dyDescent="0.25">
      <c r="A4" s="11" t="s">
        <v>16</v>
      </c>
      <c r="B4" s="16"/>
      <c r="C4" s="14"/>
      <c r="D4" s="23"/>
      <c r="E4" s="23" t="s">
        <v>138</v>
      </c>
      <c r="F4" s="23" t="s">
        <v>31</v>
      </c>
      <c r="G4" s="14"/>
      <c r="H4" s="14" t="s">
        <v>141</v>
      </c>
      <c r="I4" s="14" t="s">
        <v>142</v>
      </c>
    </row>
    <row r="5" spans="1:11" ht="95.1" x14ac:dyDescent="0.25">
      <c r="A5" s="11" t="s">
        <v>18</v>
      </c>
      <c r="B5" s="16" t="s">
        <v>145</v>
      </c>
      <c r="C5" s="14" t="s">
        <v>146</v>
      </c>
      <c r="D5" s="23" t="s">
        <v>221</v>
      </c>
      <c r="E5" s="23" t="s">
        <v>143</v>
      </c>
      <c r="F5" s="23" t="s">
        <v>144</v>
      </c>
      <c r="G5" s="14" t="s">
        <v>219</v>
      </c>
      <c r="H5" s="14" t="s">
        <v>220</v>
      </c>
      <c r="I5" s="14"/>
    </row>
    <row r="6" spans="1:11" ht="57.1" x14ac:dyDescent="0.25">
      <c r="A6" s="11" t="s">
        <v>22</v>
      </c>
      <c r="B6" s="16" t="s">
        <v>147</v>
      </c>
      <c r="C6" s="14" t="s">
        <v>151</v>
      </c>
      <c r="D6" s="23" t="s">
        <v>222</v>
      </c>
      <c r="E6" s="23"/>
      <c r="F6" s="23"/>
      <c r="G6" s="14"/>
      <c r="H6" s="14"/>
      <c r="I6" s="14"/>
    </row>
    <row r="7" spans="1:11" ht="114.15" x14ac:dyDescent="0.25">
      <c r="A7" s="11" t="s">
        <v>27</v>
      </c>
      <c r="B7" s="16" t="s">
        <v>148</v>
      </c>
      <c r="C7" s="14" t="s">
        <v>152</v>
      </c>
      <c r="D7" s="23" t="s">
        <v>155</v>
      </c>
      <c r="E7" s="23" t="s">
        <v>143</v>
      </c>
      <c r="F7" s="23" t="s">
        <v>144</v>
      </c>
      <c r="G7" s="14" t="s">
        <v>219</v>
      </c>
      <c r="H7" s="14" t="s">
        <v>220</v>
      </c>
      <c r="I7" s="14"/>
    </row>
    <row r="8" spans="1:11" ht="38.049999999999997" x14ac:dyDescent="0.25">
      <c r="A8" s="11" t="s">
        <v>29</v>
      </c>
      <c r="B8" s="16" t="s">
        <v>149</v>
      </c>
      <c r="C8" s="14" t="s">
        <v>153</v>
      </c>
      <c r="D8" s="23" t="s">
        <v>154</v>
      </c>
      <c r="E8" s="23"/>
      <c r="F8" s="23"/>
      <c r="G8" s="14"/>
      <c r="H8" s="14"/>
      <c r="I8" s="14"/>
    </row>
    <row r="9" spans="1:11" ht="38.049999999999997" x14ac:dyDescent="0.25">
      <c r="A9" s="11" t="s">
        <v>38</v>
      </c>
      <c r="B9" s="16" t="s">
        <v>150</v>
      </c>
      <c r="C9" s="14"/>
      <c r="D9" s="23"/>
      <c r="E9" s="23"/>
      <c r="F9" s="23"/>
      <c r="G9" s="14"/>
      <c r="H9" s="14"/>
      <c r="I9" s="14"/>
    </row>
    <row r="10" spans="1:11" ht="19.05" x14ac:dyDescent="0.25">
      <c r="A10" s="24"/>
      <c r="B10" s="16"/>
      <c r="C10" s="14"/>
      <c r="D10" s="23"/>
      <c r="E10" s="23"/>
      <c r="F10" s="23"/>
      <c r="G10" s="14"/>
      <c r="H10" s="14"/>
      <c r="I10" s="14"/>
    </row>
    <row r="11" spans="1:11" ht="19.05" x14ac:dyDescent="0.25">
      <c r="A11" s="24"/>
      <c r="B11" s="16"/>
      <c r="C11" s="14"/>
      <c r="D11" s="23"/>
      <c r="E11" s="23"/>
      <c r="F11" s="23"/>
      <c r="G11" s="14"/>
      <c r="H11" s="14"/>
      <c r="I11" s="14"/>
    </row>
    <row r="12" spans="1:11" ht="19.05" x14ac:dyDescent="0.25">
      <c r="A12" s="24"/>
      <c r="B12" s="16"/>
      <c r="C12" s="14"/>
      <c r="D12" s="23"/>
      <c r="E12" s="23"/>
      <c r="F12" s="23"/>
      <c r="G12" s="14"/>
      <c r="H12" s="14"/>
      <c r="I12" s="14"/>
    </row>
    <row r="13" spans="1:11" ht="19.05" x14ac:dyDescent="0.25">
      <c r="A13" s="24"/>
      <c r="B13" s="16"/>
      <c r="C13" s="14"/>
      <c r="D13" s="23"/>
      <c r="E13" s="23"/>
      <c r="F13" s="23"/>
      <c r="G13" s="14"/>
      <c r="H13" s="14"/>
      <c r="I13" s="14"/>
    </row>
    <row r="14" spans="1:11" ht="19.05" x14ac:dyDescent="0.25">
      <c r="A14" s="24"/>
      <c r="B14" s="16"/>
      <c r="C14" s="14"/>
      <c r="D14" s="23"/>
      <c r="E14" s="23"/>
      <c r="F14" s="23"/>
      <c r="G14" s="14"/>
      <c r="H14" s="14"/>
      <c r="I14" s="14"/>
    </row>
    <row r="15" spans="1:11" ht="19.05" x14ac:dyDescent="0.25">
      <c r="A15" s="24"/>
      <c r="B15" s="16"/>
      <c r="C15" s="14"/>
      <c r="D15" s="23"/>
      <c r="E15" s="23"/>
      <c r="F15" s="23"/>
      <c r="G15" s="14"/>
      <c r="H15" s="14"/>
      <c r="I15" s="14"/>
    </row>
    <row r="16" spans="1:11" ht="19.05" x14ac:dyDescent="0.25">
      <c r="A16" s="24"/>
      <c r="B16" s="16"/>
      <c r="C16" s="14"/>
      <c r="D16" s="23"/>
      <c r="E16" s="23"/>
      <c r="F16" s="23"/>
      <c r="G16" s="14"/>
      <c r="H16" s="14"/>
      <c r="I16" s="14"/>
    </row>
    <row r="17" spans="1:9" ht="19.05" x14ac:dyDescent="0.25">
      <c r="A17" s="24"/>
      <c r="B17" s="16"/>
      <c r="C17" s="14"/>
      <c r="D17" s="23"/>
      <c r="E17" s="23"/>
      <c r="F17" s="23"/>
      <c r="G17" s="14"/>
      <c r="H17" s="14"/>
      <c r="I17" s="14"/>
    </row>
    <row r="18" spans="1:9" ht="19.05" x14ac:dyDescent="0.25">
      <c r="A18" s="24"/>
      <c r="B18" s="16"/>
      <c r="C18" s="14"/>
      <c r="D18" s="23"/>
      <c r="E18" s="23"/>
      <c r="F18" s="23"/>
      <c r="G18" s="14"/>
      <c r="H18" s="14"/>
      <c r="I18" s="14"/>
    </row>
    <row r="19" spans="1:9" ht="19.05" x14ac:dyDescent="0.25">
      <c r="A19" s="24"/>
      <c r="B19" s="16"/>
      <c r="C19" s="14"/>
      <c r="D19" s="23"/>
      <c r="E19" s="23"/>
      <c r="F19" s="23"/>
      <c r="G19" s="14"/>
      <c r="H19" s="14"/>
      <c r="I19" s="14"/>
    </row>
    <row r="20" spans="1:9" ht="19.05" x14ac:dyDescent="0.25">
      <c r="A20" s="24"/>
      <c r="B20" s="16"/>
      <c r="C20" s="14"/>
      <c r="D20" s="23"/>
      <c r="E20" s="23"/>
      <c r="F20" s="23"/>
      <c r="G20" s="14"/>
      <c r="H20" s="14"/>
      <c r="I20" s="14"/>
    </row>
    <row r="21" spans="1:9" ht="19.05" x14ac:dyDescent="0.25">
      <c r="A21" s="24"/>
      <c r="B21" s="16"/>
      <c r="C21" s="14"/>
      <c r="D21" s="23"/>
      <c r="E21" s="23"/>
      <c r="F21" s="23"/>
      <c r="G21" s="14"/>
      <c r="H21" s="14"/>
      <c r="I21" s="14"/>
    </row>
    <row r="22" spans="1:9" ht="19.05" x14ac:dyDescent="0.25">
      <c r="A22" s="24"/>
      <c r="B22" s="16"/>
      <c r="C22" s="14"/>
      <c r="D22" s="23"/>
      <c r="E22" s="23"/>
      <c r="F22" s="23"/>
      <c r="G22" s="14"/>
      <c r="H22" s="14"/>
      <c r="I22" s="14"/>
    </row>
    <row r="23" spans="1:9" ht="19.05" x14ac:dyDescent="0.25">
      <c r="A23" s="24"/>
      <c r="B23" s="16"/>
      <c r="C23" s="14"/>
      <c r="D23" s="23"/>
      <c r="E23" s="23"/>
      <c r="F23" s="23"/>
      <c r="G23" s="14"/>
      <c r="H23" s="14"/>
      <c r="I23" s="14"/>
    </row>
    <row r="24" spans="1:9" ht="19.05" x14ac:dyDescent="0.25">
      <c r="A24" s="24"/>
      <c r="B24" s="16"/>
      <c r="C24" s="14"/>
      <c r="D24" s="23"/>
      <c r="E24" s="23"/>
      <c r="F24" s="23"/>
      <c r="G24" s="14"/>
      <c r="H24" s="14"/>
      <c r="I24" s="14"/>
    </row>
    <row r="25" spans="1:9" ht="19.05" x14ac:dyDescent="0.25">
      <c r="A25" s="24"/>
      <c r="B25" s="16"/>
      <c r="C25" s="14"/>
      <c r="D25" s="23"/>
      <c r="E25" s="23"/>
      <c r="F25" s="23"/>
      <c r="G25" s="14"/>
      <c r="H25" s="14"/>
      <c r="I25" s="14"/>
    </row>
    <row r="26" spans="1:9" ht="19.05" x14ac:dyDescent="0.25">
      <c r="A26" s="24"/>
      <c r="B26" s="16"/>
      <c r="C26" s="14"/>
      <c r="D26" s="23"/>
      <c r="E26" s="23"/>
      <c r="F26" s="23"/>
      <c r="G26" s="14"/>
      <c r="H26" s="14"/>
      <c r="I26" s="14"/>
    </row>
    <row r="27" spans="1:9" ht="19.05" x14ac:dyDescent="0.25">
      <c r="A27" s="24"/>
      <c r="B27" s="16"/>
      <c r="C27" s="14"/>
      <c r="D27" s="23"/>
      <c r="E27" s="23"/>
      <c r="F27" s="23"/>
      <c r="G27" s="14"/>
      <c r="H27" s="14"/>
      <c r="I27" s="14"/>
    </row>
    <row r="28" spans="1:9" ht="19.05" x14ac:dyDescent="0.25">
      <c r="A28" s="24"/>
      <c r="B28" s="16"/>
      <c r="C28" s="14"/>
      <c r="D28" s="23"/>
      <c r="E28" s="23"/>
      <c r="F28" s="23"/>
      <c r="G28" s="14"/>
      <c r="H28" s="14"/>
      <c r="I28" s="14"/>
    </row>
    <row r="29" spans="1:9" ht="19.05" x14ac:dyDescent="0.25">
      <c r="A29" s="24"/>
      <c r="B29" s="16"/>
      <c r="C29" s="14"/>
      <c r="D29" s="23"/>
      <c r="E29" s="23"/>
      <c r="F29" s="23"/>
      <c r="G29" s="14"/>
      <c r="H29" s="14"/>
      <c r="I29" s="14"/>
    </row>
    <row r="30" spans="1:9" ht="19.05" x14ac:dyDescent="0.25">
      <c r="B30" s="16"/>
      <c r="C30" s="14"/>
      <c r="D30" s="23"/>
      <c r="E30" s="23"/>
      <c r="F30" s="23"/>
      <c r="G30" s="14"/>
      <c r="H30" s="14"/>
      <c r="I30" s="14"/>
    </row>
    <row r="31" spans="1:9" x14ac:dyDescent="0.25">
      <c r="D31" s="20"/>
    </row>
  </sheetData>
  <mergeCells count="1">
    <mergeCell ref="I2:I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620BD-EED2-46B9-8D22-9E0FE8AA9172}">
  <sheetPr>
    <pageSetUpPr fitToPage="1"/>
  </sheetPr>
  <dimension ref="A1:P45"/>
  <sheetViews>
    <sheetView view="pageBreakPreview" zoomScale="10" zoomScaleNormal="60" zoomScaleSheetLayoutView="10" workbookViewId="0">
      <pane ySplit="1" topLeftCell="A2" activePane="bottomLeft" state="frozen"/>
      <selection pane="bottomLeft" activeCell="N23" sqref="N23"/>
    </sheetView>
  </sheetViews>
  <sheetFormatPr defaultColWidth="8.875" defaultRowHeight="16.3" x14ac:dyDescent="0.3"/>
  <cols>
    <col min="1" max="1" width="6.375" style="237" bestFit="1" customWidth="1"/>
    <col min="2" max="2" width="32.125" style="261" customWidth="1"/>
    <col min="3" max="3" width="15" style="261" bestFit="1" customWidth="1"/>
    <col min="4" max="5" width="17.25" style="294" bestFit="1" customWidth="1"/>
    <col min="6" max="6" width="17.25" style="294" customWidth="1"/>
    <col min="7" max="7" width="15.125" style="284" customWidth="1"/>
    <col min="8" max="8" width="50.375" style="261" customWidth="1"/>
    <col min="9" max="9" width="14.75" style="261" customWidth="1"/>
    <col min="10" max="10" width="22" style="261" bestFit="1" customWidth="1"/>
    <col min="11" max="11" width="12" style="261" bestFit="1" customWidth="1"/>
    <col min="12" max="12" width="19.375" style="294" bestFit="1" customWidth="1"/>
    <col min="13" max="13" width="17.375" style="261" customWidth="1"/>
    <col min="14" max="14" width="63.375" style="258" customWidth="1"/>
    <col min="15" max="15" width="25.875" style="258" customWidth="1"/>
    <col min="16" max="16" width="15.375" style="258" customWidth="1"/>
    <col min="17" max="16384" width="8.875" style="237"/>
  </cols>
  <sheetData>
    <row r="1" spans="1:16" s="228" customFormat="1" ht="48.9" x14ac:dyDescent="0.3">
      <c r="A1" s="222" t="s">
        <v>125</v>
      </c>
      <c r="B1" s="223" t="s">
        <v>0</v>
      </c>
      <c r="C1" s="224" t="s">
        <v>1</v>
      </c>
      <c r="D1" s="290" t="s">
        <v>3</v>
      </c>
      <c r="E1" s="290" t="s">
        <v>2</v>
      </c>
      <c r="F1" s="290" t="s">
        <v>4</v>
      </c>
      <c r="G1" s="280" t="s">
        <v>881</v>
      </c>
      <c r="H1" s="226" t="s">
        <v>5</v>
      </c>
      <c r="I1" s="226" t="s">
        <v>465</v>
      </c>
      <c r="J1" s="226" t="s">
        <v>6</v>
      </c>
      <c r="K1" s="226" t="s">
        <v>109</v>
      </c>
      <c r="L1" s="290" t="s">
        <v>301</v>
      </c>
      <c r="M1" s="226" t="s">
        <v>169</v>
      </c>
      <c r="N1" s="227" t="s">
        <v>513</v>
      </c>
      <c r="O1" s="227" t="s">
        <v>129</v>
      </c>
      <c r="P1" s="227" t="s">
        <v>592</v>
      </c>
    </row>
    <row r="2" spans="1:16" ht="114.15" x14ac:dyDescent="0.3">
      <c r="A2" s="229" t="s">
        <v>7</v>
      </c>
      <c r="B2" s="230" t="s">
        <v>1132</v>
      </c>
      <c r="C2" s="231" t="s">
        <v>1133</v>
      </c>
      <c r="D2" s="291">
        <v>278260</v>
      </c>
      <c r="E2" s="291">
        <v>222608</v>
      </c>
      <c r="F2" s="291">
        <f>SUM(D2-E2)</f>
        <v>55652</v>
      </c>
      <c r="G2" s="281">
        <f t="shared" ref="G2:G23" si="0">E2/D2</f>
        <v>0.8</v>
      </c>
      <c r="H2" s="231" t="s">
        <v>1134</v>
      </c>
      <c r="I2" s="268" t="s">
        <v>774</v>
      </c>
      <c r="J2" s="231" t="s">
        <v>1135</v>
      </c>
      <c r="K2" s="323" t="s">
        <v>111</v>
      </c>
      <c r="L2" s="291"/>
      <c r="M2" s="234" t="s">
        <v>1140</v>
      </c>
      <c r="N2" s="235" t="s">
        <v>1136</v>
      </c>
      <c r="O2" s="313" t="s">
        <v>1222</v>
      </c>
      <c r="P2" s="236"/>
    </row>
    <row r="3" spans="1:16" ht="114.15" x14ac:dyDescent="0.3">
      <c r="A3" s="229" t="s">
        <v>11</v>
      </c>
      <c r="B3" s="230" t="s">
        <v>1198</v>
      </c>
      <c r="C3" s="231" t="s">
        <v>1133</v>
      </c>
      <c r="D3" s="291">
        <v>464961.99</v>
      </c>
      <c r="E3" s="291">
        <v>371969.59</v>
      </c>
      <c r="F3" s="291">
        <f>SUM(D3-E3)</f>
        <v>92992.399999999965</v>
      </c>
      <c r="G3" s="281">
        <f t="shared" si="0"/>
        <v>0.79999999569857316</v>
      </c>
      <c r="H3" s="231" t="s">
        <v>1134</v>
      </c>
      <c r="I3" s="268" t="s">
        <v>774</v>
      </c>
      <c r="J3" s="231" t="s">
        <v>1135</v>
      </c>
      <c r="K3" s="323" t="s">
        <v>111</v>
      </c>
      <c r="L3" s="291"/>
      <c r="M3" s="234" t="s">
        <v>1140</v>
      </c>
      <c r="N3" s="235" t="s">
        <v>1199</v>
      </c>
      <c r="O3" s="313"/>
      <c r="P3" s="236"/>
    </row>
    <row r="4" spans="1:16" ht="211.95" x14ac:dyDescent="0.3">
      <c r="A4" s="229" t="s">
        <v>16</v>
      </c>
      <c r="B4" s="238" t="s">
        <v>1137</v>
      </c>
      <c r="C4" s="239" t="s">
        <v>1138</v>
      </c>
      <c r="D4" s="291">
        <v>26961.25</v>
      </c>
      <c r="E4" s="291">
        <v>13480.63</v>
      </c>
      <c r="F4" s="291">
        <f t="shared" ref="F4:F23" si="1">SUM(D4-E4)</f>
        <v>13480.62</v>
      </c>
      <c r="G4" s="281">
        <f t="shared" si="0"/>
        <v>0.50000018545134217</v>
      </c>
      <c r="H4" s="231" t="s">
        <v>1139</v>
      </c>
      <c r="I4" s="286"/>
      <c r="J4" s="231" t="s">
        <v>440</v>
      </c>
      <c r="K4" s="323" t="s">
        <v>111</v>
      </c>
      <c r="L4" s="291"/>
      <c r="M4" s="234" t="s">
        <v>717</v>
      </c>
      <c r="N4" s="242" t="s">
        <v>1141</v>
      </c>
      <c r="O4" s="321" t="s">
        <v>1197</v>
      </c>
      <c r="P4" s="243"/>
    </row>
    <row r="5" spans="1:16" ht="130.44999999999999" x14ac:dyDescent="0.3">
      <c r="A5" s="229" t="s">
        <v>18</v>
      </c>
      <c r="B5" s="238" t="s">
        <v>1142</v>
      </c>
      <c r="C5" s="239" t="s">
        <v>1138</v>
      </c>
      <c r="D5" s="291">
        <v>114936.4</v>
      </c>
      <c r="E5" s="291">
        <v>68961.84</v>
      </c>
      <c r="F5" s="291">
        <f t="shared" si="1"/>
        <v>45974.559999999998</v>
      </c>
      <c r="G5" s="281">
        <f t="shared" si="0"/>
        <v>0.6</v>
      </c>
      <c r="H5" s="239" t="s">
        <v>1143</v>
      </c>
      <c r="I5" s="286"/>
      <c r="J5" s="239" t="s">
        <v>37</v>
      </c>
      <c r="K5" s="240" t="s">
        <v>110</v>
      </c>
      <c r="L5" s="292">
        <v>37239.39</v>
      </c>
      <c r="M5" s="234" t="s">
        <v>717</v>
      </c>
      <c r="N5" s="244" t="s">
        <v>1144</v>
      </c>
      <c r="O5" s="275" t="s">
        <v>1268</v>
      </c>
      <c r="P5" s="346" t="s">
        <v>1269</v>
      </c>
    </row>
    <row r="6" spans="1:16" ht="67.45" customHeight="1" x14ac:dyDescent="0.3">
      <c r="A6" s="229" t="s">
        <v>22</v>
      </c>
      <c r="B6" s="238" t="s">
        <v>1031</v>
      </c>
      <c r="C6" s="239" t="s">
        <v>1145</v>
      </c>
      <c r="D6" s="291">
        <v>14530</v>
      </c>
      <c r="E6" s="291">
        <v>5000</v>
      </c>
      <c r="F6" s="291">
        <f t="shared" si="1"/>
        <v>9530</v>
      </c>
      <c r="G6" s="281">
        <f t="shared" si="0"/>
        <v>0.34411562284927738</v>
      </c>
      <c r="H6" s="239" t="s">
        <v>1146</v>
      </c>
      <c r="I6" s="286"/>
      <c r="J6" s="239" t="s">
        <v>37</v>
      </c>
      <c r="K6" s="240" t="s">
        <v>110</v>
      </c>
      <c r="L6" s="292">
        <v>3000</v>
      </c>
      <c r="M6" s="234" t="s">
        <v>717</v>
      </c>
      <c r="N6" s="244" t="s">
        <v>1147</v>
      </c>
      <c r="O6" s="275" t="s">
        <v>1232</v>
      </c>
      <c r="P6" s="243"/>
    </row>
    <row r="7" spans="1:16" ht="146.75" x14ac:dyDescent="0.3">
      <c r="A7" s="229" t="s">
        <v>27</v>
      </c>
      <c r="B7" s="238" t="s">
        <v>1148</v>
      </c>
      <c r="C7" s="239" t="s">
        <v>1145</v>
      </c>
      <c r="D7" s="292">
        <v>12000</v>
      </c>
      <c r="E7" s="292">
        <v>6000</v>
      </c>
      <c r="F7" s="291">
        <f t="shared" si="1"/>
        <v>6000</v>
      </c>
      <c r="G7" s="281">
        <f t="shared" si="0"/>
        <v>0.5</v>
      </c>
      <c r="H7" s="239" t="s">
        <v>1150</v>
      </c>
      <c r="I7" s="239"/>
      <c r="J7" s="239" t="s">
        <v>37</v>
      </c>
      <c r="K7" s="240" t="s">
        <v>110</v>
      </c>
      <c r="L7" s="292">
        <v>4900</v>
      </c>
      <c r="M7" s="234" t="s">
        <v>717</v>
      </c>
      <c r="N7" s="244" t="s">
        <v>1149</v>
      </c>
      <c r="O7" s="275" t="s">
        <v>1230</v>
      </c>
      <c r="P7" s="243"/>
    </row>
    <row r="8" spans="1:16" ht="65.25" x14ac:dyDescent="0.3">
      <c r="A8" s="229" t="s">
        <v>29</v>
      </c>
      <c r="B8" s="238" t="s">
        <v>1157</v>
      </c>
      <c r="C8" s="239" t="s">
        <v>1158</v>
      </c>
      <c r="D8" s="291">
        <v>29541.38</v>
      </c>
      <c r="E8" s="291">
        <v>17724.830000000002</v>
      </c>
      <c r="F8" s="291">
        <f t="shared" si="1"/>
        <v>11816.55</v>
      </c>
      <c r="G8" s="281">
        <f t="shared" si="0"/>
        <v>0.60000006770164427</v>
      </c>
      <c r="H8" s="239" t="s">
        <v>1159</v>
      </c>
      <c r="I8" s="286"/>
      <c r="J8" s="231" t="s">
        <v>1160</v>
      </c>
      <c r="K8" s="240" t="s">
        <v>110</v>
      </c>
      <c r="L8" s="292">
        <v>17724.830000000002</v>
      </c>
      <c r="M8" s="234" t="s">
        <v>717</v>
      </c>
      <c r="N8" s="235" t="s">
        <v>1161</v>
      </c>
      <c r="O8" s="275" t="s">
        <v>1267</v>
      </c>
      <c r="P8" s="346" t="s">
        <v>1188</v>
      </c>
    </row>
    <row r="9" spans="1:16" ht="82.2" customHeight="1" x14ac:dyDescent="0.3">
      <c r="A9" s="229" t="s">
        <v>32</v>
      </c>
      <c r="B9" s="238" t="s">
        <v>1162</v>
      </c>
      <c r="C9" s="239" t="s">
        <v>1158</v>
      </c>
      <c r="D9" s="291">
        <v>39734.69</v>
      </c>
      <c r="E9" s="291">
        <v>23840.81</v>
      </c>
      <c r="F9" s="291">
        <f t="shared" si="1"/>
        <v>15893.880000000001</v>
      </c>
      <c r="G9" s="281">
        <f t="shared" si="0"/>
        <v>0.59999989933229625</v>
      </c>
      <c r="H9" s="239" t="s">
        <v>1163</v>
      </c>
      <c r="I9" s="286"/>
      <c r="J9" s="231" t="s">
        <v>1160</v>
      </c>
      <c r="K9" s="240" t="s">
        <v>110</v>
      </c>
      <c r="L9" s="292">
        <v>23840.81</v>
      </c>
      <c r="M9" s="234" t="s">
        <v>717</v>
      </c>
      <c r="N9" s="235" t="s">
        <v>1164</v>
      </c>
      <c r="O9" s="275" t="s">
        <v>1267</v>
      </c>
      <c r="P9" s="346" t="s">
        <v>1189</v>
      </c>
    </row>
    <row r="10" spans="1:16" ht="130.44999999999999" x14ac:dyDescent="0.3">
      <c r="A10" s="229" t="s">
        <v>34</v>
      </c>
      <c r="B10" s="238" t="s">
        <v>1151</v>
      </c>
      <c r="C10" s="239" t="s">
        <v>1152</v>
      </c>
      <c r="D10" s="291">
        <v>60000</v>
      </c>
      <c r="E10" s="291">
        <v>60000</v>
      </c>
      <c r="F10" s="291">
        <f t="shared" ref="F10" si="2">SUM(D10-E10)</f>
        <v>0</v>
      </c>
      <c r="G10" s="281">
        <f t="shared" si="0"/>
        <v>1</v>
      </c>
      <c r="H10" s="239" t="s">
        <v>1153</v>
      </c>
      <c r="I10" s="268" t="s">
        <v>774</v>
      </c>
      <c r="J10" s="231" t="s">
        <v>1154</v>
      </c>
      <c r="K10" s="240" t="s">
        <v>110</v>
      </c>
      <c r="L10" s="292">
        <v>60000</v>
      </c>
      <c r="M10" s="234" t="s">
        <v>1155</v>
      </c>
      <c r="N10" s="235" t="s">
        <v>1156</v>
      </c>
      <c r="O10" s="243" t="s">
        <v>1242</v>
      </c>
      <c r="P10" s="243"/>
    </row>
    <row r="11" spans="1:16" ht="97.85" x14ac:dyDescent="0.3">
      <c r="A11" s="229" t="s">
        <v>38</v>
      </c>
      <c r="B11" s="245" t="s">
        <v>1165</v>
      </c>
      <c r="C11" s="231" t="s">
        <v>1152</v>
      </c>
      <c r="D11" s="291">
        <v>16800</v>
      </c>
      <c r="E11" s="291">
        <v>6000</v>
      </c>
      <c r="F11" s="291">
        <f t="shared" si="1"/>
        <v>10800</v>
      </c>
      <c r="G11" s="281">
        <f t="shared" si="0"/>
        <v>0.35714285714285715</v>
      </c>
      <c r="H11" s="231" t="s">
        <v>1166</v>
      </c>
      <c r="I11" s="286"/>
      <c r="J11" s="239" t="s">
        <v>1167</v>
      </c>
      <c r="K11" s="323" t="s">
        <v>111</v>
      </c>
      <c r="L11" s="291"/>
      <c r="M11" s="234" t="s">
        <v>1168</v>
      </c>
      <c r="N11" s="244" t="s">
        <v>1169</v>
      </c>
      <c r="O11" s="271"/>
      <c r="P11" s="243"/>
    </row>
    <row r="12" spans="1:16" ht="65.25" x14ac:dyDescent="0.3">
      <c r="A12" s="229" t="s">
        <v>39</v>
      </c>
      <c r="B12" s="245" t="s">
        <v>1171</v>
      </c>
      <c r="C12" s="231" t="s">
        <v>1172</v>
      </c>
      <c r="D12" s="291">
        <v>944017.38</v>
      </c>
      <c r="E12" s="291">
        <v>130000</v>
      </c>
      <c r="F12" s="291">
        <f t="shared" si="1"/>
        <v>814017.38</v>
      </c>
      <c r="G12" s="281">
        <f t="shared" si="0"/>
        <v>0.13770932903798869</v>
      </c>
      <c r="H12" s="231" t="s">
        <v>1173</v>
      </c>
      <c r="I12" s="286"/>
      <c r="J12" s="239" t="s">
        <v>37</v>
      </c>
      <c r="K12" s="323" t="s">
        <v>111</v>
      </c>
      <c r="L12" s="291"/>
      <c r="M12" s="234" t="s">
        <v>1155</v>
      </c>
      <c r="N12" s="244" t="s">
        <v>1174</v>
      </c>
      <c r="O12" s="271"/>
      <c r="P12" s="243"/>
    </row>
    <row r="13" spans="1:16" ht="81.55" x14ac:dyDescent="0.3">
      <c r="A13" s="229" t="s">
        <v>41</v>
      </c>
      <c r="B13" s="245" t="s">
        <v>1175</v>
      </c>
      <c r="C13" s="231" t="s">
        <v>1172</v>
      </c>
      <c r="D13" s="291">
        <v>206250</v>
      </c>
      <c r="E13" s="291">
        <v>123750</v>
      </c>
      <c r="F13" s="291">
        <f t="shared" si="1"/>
        <v>82500</v>
      </c>
      <c r="G13" s="281">
        <f t="shared" si="0"/>
        <v>0.6</v>
      </c>
      <c r="H13" s="288" t="s">
        <v>845</v>
      </c>
      <c r="I13" s="286"/>
      <c r="J13" s="239" t="s">
        <v>37</v>
      </c>
      <c r="K13" s="240" t="s">
        <v>110</v>
      </c>
      <c r="L13" s="291">
        <v>100000</v>
      </c>
      <c r="M13" s="234" t="s">
        <v>1155</v>
      </c>
      <c r="N13" s="242" t="s">
        <v>1176</v>
      </c>
      <c r="O13" s="243" t="s">
        <v>1271</v>
      </c>
      <c r="P13" s="243" t="s">
        <v>1187</v>
      </c>
    </row>
    <row r="14" spans="1:16" ht="48.9" x14ac:dyDescent="0.3">
      <c r="A14" s="229" t="s">
        <v>45</v>
      </c>
      <c r="B14" s="245" t="s">
        <v>1177</v>
      </c>
      <c r="C14" s="231" t="s">
        <v>1172</v>
      </c>
      <c r="D14" s="291">
        <v>33000</v>
      </c>
      <c r="E14" s="291">
        <v>19800</v>
      </c>
      <c r="F14" s="291">
        <f t="shared" si="1"/>
        <v>13200</v>
      </c>
      <c r="G14" s="281">
        <f>E14/D14</f>
        <v>0.6</v>
      </c>
      <c r="H14" s="288" t="s">
        <v>1181</v>
      </c>
      <c r="I14" s="286"/>
      <c r="J14" s="239" t="s">
        <v>37</v>
      </c>
      <c r="K14" s="240" t="s">
        <v>110</v>
      </c>
      <c r="L14" s="291">
        <v>19800</v>
      </c>
      <c r="M14" s="234" t="s">
        <v>1155</v>
      </c>
      <c r="N14" s="242"/>
      <c r="O14" s="275" t="s">
        <v>1200</v>
      </c>
      <c r="P14" s="243"/>
    </row>
    <row r="15" spans="1:16" ht="97.85" x14ac:dyDescent="0.3">
      <c r="A15" s="229" t="s">
        <v>49</v>
      </c>
      <c r="B15" s="289" t="s">
        <v>1178</v>
      </c>
      <c r="C15" s="231" t="s">
        <v>1172</v>
      </c>
      <c r="D15" s="291">
        <v>16625</v>
      </c>
      <c r="E15" s="291">
        <v>9975</v>
      </c>
      <c r="F15" s="291">
        <f t="shared" si="1"/>
        <v>6650</v>
      </c>
      <c r="G15" s="281">
        <f t="shared" si="0"/>
        <v>0.6</v>
      </c>
      <c r="H15" s="288" t="s">
        <v>1181</v>
      </c>
      <c r="I15" s="286"/>
      <c r="J15" s="239" t="s">
        <v>37</v>
      </c>
      <c r="K15" s="240" t="s">
        <v>110</v>
      </c>
      <c r="L15" s="291">
        <v>9975</v>
      </c>
      <c r="M15" s="234" t="s">
        <v>717</v>
      </c>
      <c r="N15" s="242" t="s">
        <v>1223</v>
      </c>
      <c r="O15" s="275" t="s">
        <v>1224</v>
      </c>
      <c r="P15" s="243"/>
    </row>
    <row r="16" spans="1:16" ht="81.55" x14ac:dyDescent="0.3">
      <c r="A16" s="229" t="s">
        <v>62</v>
      </c>
      <c r="B16" s="238" t="s">
        <v>1179</v>
      </c>
      <c r="C16" s="239" t="s">
        <v>1180</v>
      </c>
      <c r="D16" s="291"/>
      <c r="E16" s="291">
        <v>100000</v>
      </c>
      <c r="F16" s="291">
        <v>0</v>
      </c>
      <c r="G16" s="281" t="e">
        <f t="shared" si="0"/>
        <v>#DIV/0!</v>
      </c>
      <c r="H16" s="239" t="s">
        <v>1185</v>
      </c>
      <c r="I16" s="278"/>
      <c r="J16" s="239" t="s">
        <v>37</v>
      </c>
      <c r="K16" s="285" t="s">
        <v>111</v>
      </c>
      <c r="L16" s="291"/>
      <c r="M16" s="234" t="s">
        <v>1155</v>
      </c>
      <c r="N16" s="242"/>
      <c r="O16" s="326" t="s">
        <v>1196</v>
      </c>
      <c r="P16" s="243"/>
    </row>
    <row r="17" spans="1:16" ht="48.9" x14ac:dyDescent="0.3">
      <c r="A17" s="229" t="s">
        <v>63</v>
      </c>
      <c r="B17" s="238" t="s">
        <v>1182</v>
      </c>
      <c r="C17" s="239" t="s">
        <v>1183</v>
      </c>
      <c r="D17" s="291">
        <v>151367.63</v>
      </c>
      <c r="E17" s="291">
        <v>93000</v>
      </c>
      <c r="F17" s="291">
        <f t="shared" si="1"/>
        <v>58367.630000000005</v>
      </c>
      <c r="G17" s="281">
        <f t="shared" si="0"/>
        <v>0.61439820389603772</v>
      </c>
      <c r="H17" s="239" t="s">
        <v>1184</v>
      </c>
      <c r="I17" s="278"/>
      <c r="J17" s="239" t="s">
        <v>801</v>
      </c>
      <c r="K17" s="285" t="s">
        <v>111</v>
      </c>
      <c r="L17" s="291"/>
      <c r="M17" s="234" t="s">
        <v>717</v>
      </c>
      <c r="N17" s="242"/>
      <c r="O17" s="271"/>
      <c r="P17" s="243"/>
    </row>
    <row r="18" spans="1:16" ht="129.75" customHeight="1" x14ac:dyDescent="0.3">
      <c r="A18" s="229" t="s">
        <v>65</v>
      </c>
      <c r="B18" s="238" t="s">
        <v>1192</v>
      </c>
      <c r="C18" s="239" t="s">
        <v>1191</v>
      </c>
      <c r="D18" s="291">
        <v>32500</v>
      </c>
      <c r="E18" s="291">
        <v>16250</v>
      </c>
      <c r="F18" s="291">
        <f t="shared" si="1"/>
        <v>16250</v>
      </c>
      <c r="G18" s="281">
        <f t="shared" si="0"/>
        <v>0.5</v>
      </c>
      <c r="H18" s="239" t="s">
        <v>1193</v>
      </c>
      <c r="I18" s="278"/>
      <c r="J18" s="239" t="s">
        <v>37</v>
      </c>
      <c r="K18" s="240" t="s">
        <v>110</v>
      </c>
      <c r="L18" s="291">
        <v>15000</v>
      </c>
      <c r="M18" s="234" t="s">
        <v>717</v>
      </c>
      <c r="N18" s="242" t="s">
        <v>1194</v>
      </c>
      <c r="O18" s="243" t="s">
        <v>1233</v>
      </c>
      <c r="P18" s="243"/>
    </row>
    <row r="19" spans="1:16" ht="114.15" x14ac:dyDescent="0.3">
      <c r="A19" s="229" t="s">
        <v>68</v>
      </c>
      <c r="B19" s="238" t="s">
        <v>1202</v>
      </c>
      <c r="C19" s="239" t="s">
        <v>1203</v>
      </c>
      <c r="D19" s="291">
        <v>1906560</v>
      </c>
      <c r="E19" s="291">
        <v>1906560</v>
      </c>
      <c r="F19" s="291">
        <f t="shared" si="1"/>
        <v>0</v>
      </c>
      <c r="G19" s="281">
        <f t="shared" si="0"/>
        <v>1</v>
      </c>
      <c r="H19" s="239" t="s">
        <v>1204</v>
      </c>
      <c r="I19" s="268" t="s">
        <v>774</v>
      </c>
      <c r="J19" s="239" t="s">
        <v>180</v>
      </c>
      <c r="K19" s="285" t="s">
        <v>111</v>
      </c>
      <c r="L19" s="291"/>
      <c r="M19" s="234" t="s">
        <v>1205</v>
      </c>
      <c r="N19" s="242" t="s">
        <v>1206</v>
      </c>
      <c r="O19" s="271"/>
      <c r="P19" s="243"/>
    </row>
    <row r="20" spans="1:16" ht="48.9" x14ac:dyDescent="0.3">
      <c r="A20" s="229" t="s">
        <v>165</v>
      </c>
      <c r="B20" s="245" t="s">
        <v>930</v>
      </c>
      <c r="C20" s="287" t="s">
        <v>1209</v>
      </c>
      <c r="D20" s="291">
        <v>84334.25</v>
      </c>
      <c r="E20" s="291">
        <v>67467.399999999994</v>
      </c>
      <c r="F20" s="291">
        <f t="shared" ref="F20" si="3">D20-E20</f>
        <v>16866.850000000006</v>
      </c>
      <c r="G20" s="281">
        <f t="shared" si="0"/>
        <v>0.79999999999999993</v>
      </c>
      <c r="H20" s="231" t="s">
        <v>1210</v>
      </c>
      <c r="I20" s="231"/>
      <c r="J20" s="239" t="s">
        <v>690</v>
      </c>
      <c r="K20" s="245" t="s">
        <v>259</v>
      </c>
      <c r="L20" s="291"/>
      <c r="M20" s="234" t="s">
        <v>717</v>
      </c>
      <c r="N20" s="242" t="s">
        <v>933</v>
      </c>
      <c r="O20" s="243"/>
      <c r="P20" s="243"/>
    </row>
    <row r="21" spans="1:16" ht="113.45" customHeight="1" x14ac:dyDescent="0.3">
      <c r="A21" s="229" t="s">
        <v>70</v>
      </c>
      <c r="B21" s="238" t="s">
        <v>1212</v>
      </c>
      <c r="C21" s="239" t="s">
        <v>1213</v>
      </c>
      <c r="D21" s="291">
        <v>50000</v>
      </c>
      <c r="E21" s="291">
        <v>30000</v>
      </c>
      <c r="F21" s="291">
        <f t="shared" si="1"/>
        <v>20000</v>
      </c>
      <c r="G21" s="281">
        <f t="shared" si="0"/>
        <v>0.6</v>
      </c>
      <c r="H21" s="239" t="s">
        <v>1214</v>
      </c>
      <c r="I21" s="286"/>
      <c r="J21" s="239" t="s">
        <v>1160</v>
      </c>
      <c r="K21" s="285" t="s">
        <v>111</v>
      </c>
      <c r="L21" s="292"/>
      <c r="M21" s="234" t="s">
        <v>1215</v>
      </c>
      <c r="N21" s="242" t="s">
        <v>1216</v>
      </c>
      <c r="O21" s="271"/>
      <c r="P21" s="242"/>
    </row>
    <row r="22" spans="1:16" ht="228.25" x14ac:dyDescent="0.3">
      <c r="A22" s="229" t="s">
        <v>72</v>
      </c>
      <c r="B22" s="238" t="s">
        <v>1217</v>
      </c>
      <c r="C22" s="239" t="s">
        <v>1218</v>
      </c>
      <c r="D22" s="291">
        <v>335958.38</v>
      </c>
      <c r="E22" s="291">
        <v>270000</v>
      </c>
      <c r="F22" s="291">
        <f t="shared" si="1"/>
        <v>65958.38</v>
      </c>
      <c r="G22" s="281">
        <f t="shared" si="0"/>
        <v>0.80367097853013814</v>
      </c>
      <c r="H22" s="239" t="s">
        <v>1219</v>
      </c>
      <c r="I22" s="286"/>
      <c r="J22" s="239" t="s">
        <v>180</v>
      </c>
      <c r="K22" s="240" t="s">
        <v>110</v>
      </c>
      <c r="L22" s="292">
        <v>40000</v>
      </c>
      <c r="M22" s="234" t="s">
        <v>1205</v>
      </c>
      <c r="N22" s="242" t="s">
        <v>1220</v>
      </c>
      <c r="O22" s="243" t="s">
        <v>1270</v>
      </c>
      <c r="P22" s="242"/>
    </row>
    <row r="23" spans="1:16" ht="179.35" x14ac:dyDescent="0.3">
      <c r="A23" s="229" t="s">
        <v>75</v>
      </c>
      <c r="B23" s="238" t="s">
        <v>1225</v>
      </c>
      <c r="C23" s="239" t="s">
        <v>1226</v>
      </c>
      <c r="D23" s="291">
        <v>451188.64</v>
      </c>
      <c r="E23" s="291">
        <v>383510.34</v>
      </c>
      <c r="F23" s="291">
        <f t="shared" si="1"/>
        <v>67678.299999999988</v>
      </c>
      <c r="G23" s="281">
        <f t="shared" si="0"/>
        <v>0.84999999113452862</v>
      </c>
      <c r="H23" s="239" t="s">
        <v>1227</v>
      </c>
      <c r="I23" s="268" t="s">
        <v>774</v>
      </c>
      <c r="J23" s="239" t="s">
        <v>1228</v>
      </c>
      <c r="K23" s="245" t="s">
        <v>259</v>
      </c>
      <c r="L23" s="292"/>
      <c r="M23" s="234" t="s">
        <v>717</v>
      </c>
      <c r="N23" s="242" t="s">
        <v>1229</v>
      </c>
      <c r="O23" s="243"/>
      <c r="P23" s="243"/>
    </row>
    <row r="24" spans="1:16" ht="48.9" x14ac:dyDescent="0.3">
      <c r="A24" s="229"/>
      <c r="B24" s="238"/>
      <c r="C24" s="239"/>
      <c r="D24" s="292"/>
      <c r="E24" s="292"/>
      <c r="F24" s="314" t="s">
        <v>1096</v>
      </c>
      <c r="G24" s="315"/>
      <c r="H24" s="239" t="s">
        <v>966</v>
      </c>
      <c r="I24" s="251" t="s">
        <v>589</v>
      </c>
      <c r="J24" s="325"/>
      <c r="K24" s="240"/>
      <c r="L24" s="292"/>
      <c r="M24" s="239"/>
      <c r="N24" s="244"/>
      <c r="O24" s="236"/>
      <c r="P24" s="236"/>
    </row>
    <row r="25" spans="1:16" s="257" customFormat="1" x14ac:dyDescent="0.3">
      <c r="A25" s="229"/>
      <c r="B25" s="347" t="s">
        <v>588</v>
      </c>
      <c r="C25" s="348"/>
      <c r="D25" s="293">
        <f>SUM(D2:D24)</f>
        <v>5269526.9899999993</v>
      </c>
      <c r="E25" s="293"/>
      <c r="F25" s="293">
        <f>SUM(F2:F23)</f>
        <v>1423628.55</v>
      </c>
      <c r="G25" s="283"/>
      <c r="H25" s="253"/>
      <c r="I25" s="293">
        <f>SUM(L10,L2)</f>
        <v>60000</v>
      </c>
      <c r="J25" s="254"/>
      <c r="K25" s="255"/>
      <c r="L25" s="293">
        <f>SUM(L2:L24)</f>
        <v>331480.03000000003</v>
      </c>
      <c r="M25" s="256"/>
    </row>
    <row r="26" spans="1:16" x14ac:dyDescent="0.3">
      <c r="A26" s="229"/>
      <c r="B26" s="238"/>
      <c r="C26" s="239"/>
      <c r="D26" s="292"/>
      <c r="E26" s="292"/>
      <c r="F26" s="292"/>
      <c r="G26" s="282"/>
      <c r="H26" s="239"/>
      <c r="I26" s="239"/>
      <c r="J26" s="239"/>
      <c r="K26" s="240"/>
      <c r="L26" s="292"/>
      <c r="M26" s="239"/>
      <c r="N26" s="244"/>
      <c r="O26" s="243"/>
      <c r="P26" s="243"/>
    </row>
    <row r="27" spans="1:16" x14ac:dyDescent="0.3">
      <c r="A27" s="229"/>
      <c r="B27" s="238"/>
      <c r="C27" s="239"/>
      <c r="D27" s="292"/>
      <c r="E27" s="292"/>
      <c r="F27" s="292"/>
      <c r="G27" s="282"/>
      <c r="H27" s="239"/>
      <c r="I27" s="239"/>
      <c r="J27" s="239"/>
      <c r="K27" s="239"/>
      <c r="L27" s="292"/>
      <c r="M27" s="239"/>
      <c r="N27" s="242"/>
    </row>
    <row r="28" spans="1:16" x14ac:dyDescent="0.3">
      <c r="A28" s="229"/>
      <c r="B28" s="238"/>
      <c r="C28" s="239"/>
      <c r="D28" s="292"/>
      <c r="E28" s="292"/>
      <c r="F28" s="292"/>
      <c r="G28" s="282"/>
      <c r="H28" s="239"/>
      <c r="I28" s="239"/>
      <c r="J28" s="239"/>
      <c r="K28" s="239"/>
      <c r="L28" s="292"/>
      <c r="M28" s="239"/>
      <c r="N28" s="242"/>
    </row>
    <row r="29" spans="1:16" s="259" customFormat="1" x14ac:dyDescent="0.3">
      <c r="A29" s="229"/>
      <c r="B29" s="230"/>
      <c r="C29" s="231"/>
      <c r="D29" s="291"/>
      <c r="E29" s="291"/>
      <c r="F29" s="291"/>
      <c r="G29" s="281"/>
      <c r="H29" s="231"/>
      <c r="I29" s="231"/>
      <c r="J29" s="231"/>
      <c r="K29" s="231"/>
      <c r="L29" s="291"/>
      <c r="M29" s="231"/>
      <c r="N29" s="235"/>
      <c r="O29" s="258"/>
      <c r="P29" s="258"/>
    </row>
    <row r="30" spans="1:16" s="260" customFormat="1" x14ac:dyDescent="0.3">
      <c r="A30" s="229"/>
      <c r="B30" s="238"/>
      <c r="C30" s="239"/>
      <c r="D30" s="292"/>
      <c r="E30" s="292"/>
      <c r="F30" s="292"/>
      <c r="G30" s="282"/>
      <c r="H30" s="239"/>
      <c r="I30" s="239"/>
      <c r="J30" s="239"/>
      <c r="K30" s="239"/>
      <c r="L30" s="292"/>
      <c r="M30" s="239"/>
      <c r="N30" s="242"/>
      <c r="O30" s="258"/>
      <c r="P30" s="258"/>
    </row>
    <row r="31" spans="1:16" s="260" customFormat="1" x14ac:dyDescent="0.3">
      <c r="A31" s="229"/>
      <c r="B31" s="238"/>
      <c r="C31" s="239"/>
      <c r="D31" s="292"/>
      <c r="E31" s="292"/>
      <c r="F31" s="292"/>
      <c r="G31" s="282"/>
      <c r="H31" s="239"/>
      <c r="I31" s="239"/>
      <c r="J31" s="239"/>
      <c r="K31" s="239"/>
      <c r="L31" s="292"/>
      <c r="M31" s="239"/>
      <c r="N31" s="242"/>
      <c r="O31" s="258"/>
      <c r="P31" s="258"/>
    </row>
    <row r="32" spans="1:16" s="260" customFormat="1" x14ac:dyDescent="0.3">
      <c r="A32" s="229"/>
      <c r="B32" s="238"/>
      <c r="C32" s="239"/>
      <c r="D32" s="292"/>
      <c r="E32" s="292"/>
      <c r="F32" s="292"/>
      <c r="G32" s="282"/>
      <c r="H32" s="239"/>
      <c r="I32" s="239"/>
      <c r="J32" s="239"/>
      <c r="K32" s="239"/>
      <c r="L32" s="292"/>
      <c r="M32" s="239"/>
      <c r="N32" s="242"/>
      <c r="O32" s="258"/>
      <c r="P32" s="258"/>
    </row>
    <row r="33" spans="1:16" s="260" customFormat="1" x14ac:dyDescent="0.3">
      <c r="A33" s="229"/>
      <c r="B33" s="238"/>
      <c r="C33" s="239"/>
      <c r="D33" s="292"/>
      <c r="E33" s="292"/>
      <c r="F33" s="292"/>
      <c r="G33" s="282"/>
      <c r="H33" s="239"/>
      <c r="I33" s="239"/>
      <c r="J33" s="239"/>
      <c r="K33" s="239"/>
      <c r="L33" s="292"/>
      <c r="M33" s="239"/>
      <c r="N33" s="242"/>
      <c r="O33" s="258"/>
      <c r="P33" s="258"/>
    </row>
    <row r="34" spans="1:16" s="260" customFormat="1" x14ac:dyDescent="0.3">
      <c r="A34" s="229"/>
      <c r="B34" s="349" t="s">
        <v>496</v>
      </c>
      <c r="C34" s="350"/>
      <c r="D34" s="350"/>
      <c r="E34" s="350"/>
      <c r="F34" s="350"/>
      <c r="G34" s="350"/>
      <c r="H34" s="350"/>
      <c r="I34" s="350"/>
      <c r="J34" s="350"/>
      <c r="K34" s="350"/>
      <c r="L34" s="350"/>
      <c r="M34" s="350"/>
      <c r="N34" s="351"/>
      <c r="O34" s="258"/>
      <c r="P34" s="258"/>
    </row>
    <row r="35" spans="1:16" s="260" customFormat="1" x14ac:dyDescent="0.3">
      <c r="A35" s="229"/>
      <c r="B35" s="238"/>
      <c r="C35" s="239"/>
      <c r="D35" s="292"/>
      <c r="E35" s="292"/>
      <c r="F35" s="292"/>
      <c r="G35" s="282"/>
      <c r="H35" s="239"/>
      <c r="I35" s="239"/>
      <c r="J35" s="239"/>
      <c r="K35" s="239"/>
      <c r="L35" s="292"/>
      <c r="M35" s="239"/>
      <c r="N35" s="242"/>
      <c r="O35" s="258"/>
      <c r="P35" s="258"/>
    </row>
    <row r="36" spans="1:16" s="260" customFormat="1" x14ac:dyDescent="0.3">
      <c r="A36" s="229"/>
      <c r="B36" s="238"/>
      <c r="C36" s="239"/>
      <c r="D36" s="292"/>
      <c r="E36" s="292"/>
      <c r="F36" s="292"/>
      <c r="G36" s="282"/>
      <c r="H36" s="239"/>
      <c r="I36" s="239"/>
      <c r="J36" s="239"/>
      <c r="K36" s="239"/>
      <c r="L36" s="292"/>
      <c r="M36" s="239"/>
      <c r="N36" s="242"/>
      <c r="O36" s="258"/>
      <c r="P36" s="258"/>
    </row>
    <row r="37" spans="1:16" s="260" customFormat="1" x14ac:dyDescent="0.3">
      <c r="A37" s="229"/>
      <c r="B37" s="238"/>
      <c r="C37" s="239"/>
      <c r="D37" s="292"/>
      <c r="E37" s="292"/>
      <c r="F37" s="292"/>
      <c r="G37" s="282"/>
      <c r="H37" s="239"/>
      <c r="I37" s="239"/>
      <c r="J37" s="239"/>
      <c r="K37" s="239"/>
      <c r="L37" s="292"/>
      <c r="M37" s="239"/>
      <c r="N37" s="242"/>
      <c r="O37" s="258"/>
      <c r="P37" s="258"/>
    </row>
    <row r="38" spans="1:16" s="260" customFormat="1" x14ac:dyDescent="0.3">
      <c r="A38" s="229"/>
      <c r="B38" s="238"/>
      <c r="C38" s="239"/>
      <c r="D38" s="292"/>
      <c r="E38" s="292"/>
      <c r="F38" s="292"/>
      <c r="G38" s="282"/>
      <c r="H38" s="239"/>
      <c r="I38" s="239"/>
      <c r="J38" s="239"/>
      <c r="K38" s="239"/>
      <c r="L38" s="292"/>
      <c r="M38" s="239"/>
      <c r="N38" s="242"/>
      <c r="O38" s="258"/>
      <c r="P38" s="258"/>
    </row>
    <row r="39" spans="1:16" s="260" customFormat="1" x14ac:dyDescent="0.3">
      <c r="A39" s="229"/>
      <c r="B39" s="238"/>
      <c r="C39" s="239"/>
      <c r="D39" s="292"/>
      <c r="E39" s="292"/>
      <c r="F39" s="292"/>
      <c r="G39" s="282"/>
      <c r="H39" s="239"/>
      <c r="I39" s="239"/>
      <c r="J39" s="239"/>
      <c r="K39" s="239"/>
      <c r="L39" s="292"/>
      <c r="M39" s="239"/>
      <c r="N39" s="242"/>
      <c r="O39" s="258"/>
      <c r="P39" s="258"/>
    </row>
    <row r="40" spans="1:16" s="260" customFormat="1" x14ac:dyDescent="0.3">
      <c r="A40" s="229"/>
      <c r="B40" s="238"/>
      <c r="C40" s="239"/>
      <c r="D40" s="292"/>
      <c r="E40" s="292"/>
      <c r="F40" s="292"/>
      <c r="G40" s="282"/>
      <c r="H40" s="239"/>
      <c r="I40" s="239"/>
      <c r="J40" s="239"/>
      <c r="K40" s="239"/>
      <c r="L40" s="292"/>
      <c r="M40" s="239"/>
      <c r="N40" s="242"/>
      <c r="O40" s="258"/>
      <c r="P40" s="258"/>
    </row>
    <row r="41" spans="1:16" s="260" customFormat="1" x14ac:dyDescent="0.3">
      <c r="A41" s="229"/>
      <c r="B41" s="238"/>
      <c r="C41" s="239"/>
      <c r="D41" s="292"/>
      <c r="E41" s="292"/>
      <c r="F41" s="292"/>
      <c r="G41" s="282"/>
      <c r="H41" s="239"/>
      <c r="I41" s="239"/>
      <c r="J41" s="239"/>
      <c r="K41" s="239"/>
      <c r="L41" s="292"/>
      <c r="M41" s="239"/>
      <c r="N41" s="242"/>
      <c r="O41" s="258"/>
      <c r="P41" s="258"/>
    </row>
    <row r="42" spans="1:16" s="260" customFormat="1" x14ac:dyDescent="0.3">
      <c r="A42" s="229"/>
      <c r="B42" s="238"/>
      <c r="C42" s="239"/>
      <c r="D42" s="292"/>
      <c r="E42" s="292"/>
      <c r="F42" s="292"/>
      <c r="G42" s="282"/>
      <c r="H42" s="239"/>
      <c r="I42" s="239"/>
      <c r="J42" s="239"/>
      <c r="K42" s="239"/>
      <c r="L42" s="292"/>
      <c r="M42" s="239"/>
      <c r="N42" s="242"/>
      <c r="O42" s="258"/>
      <c r="P42" s="258"/>
    </row>
    <row r="43" spans="1:16" s="260" customFormat="1" x14ac:dyDescent="0.3">
      <c r="A43" s="229"/>
      <c r="B43" s="238"/>
      <c r="C43" s="239"/>
      <c r="D43" s="292"/>
      <c r="E43" s="292"/>
      <c r="F43" s="292"/>
      <c r="G43" s="282"/>
      <c r="H43" s="239"/>
      <c r="I43" s="239"/>
      <c r="J43" s="239"/>
      <c r="K43" s="239"/>
      <c r="L43" s="292"/>
      <c r="M43" s="239"/>
      <c r="N43" s="242"/>
      <c r="O43" s="258"/>
      <c r="P43" s="258"/>
    </row>
    <row r="44" spans="1:16" s="260" customFormat="1" x14ac:dyDescent="0.3">
      <c r="A44" s="229" t="s">
        <v>38</v>
      </c>
      <c r="B44" s="238"/>
      <c r="C44" s="239"/>
      <c r="D44" s="292"/>
      <c r="E44" s="292"/>
      <c r="F44" s="292"/>
      <c r="G44" s="282"/>
      <c r="H44" s="239"/>
      <c r="I44" s="239"/>
      <c r="J44" s="239"/>
      <c r="K44" s="239"/>
      <c r="L44" s="292"/>
      <c r="M44" s="239"/>
      <c r="N44" s="242"/>
      <c r="O44" s="258"/>
      <c r="P44" s="258"/>
    </row>
    <row r="45" spans="1:16" s="260" customFormat="1" x14ac:dyDescent="0.3">
      <c r="A45" s="229" t="s">
        <v>39</v>
      </c>
      <c r="B45" s="238"/>
      <c r="C45" s="239"/>
      <c r="D45" s="292"/>
      <c r="E45" s="292"/>
      <c r="F45" s="292"/>
      <c r="G45" s="282"/>
      <c r="H45" s="239"/>
      <c r="I45" s="239"/>
      <c r="J45" s="239"/>
      <c r="K45" s="239"/>
      <c r="L45" s="292"/>
      <c r="M45" s="239"/>
      <c r="N45" s="242"/>
      <c r="O45" s="258"/>
      <c r="P45" s="258"/>
    </row>
  </sheetData>
  <mergeCells count="2">
    <mergeCell ref="B25:C25"/>
    <mergeCell ref="B34:N34"/>
  </mergeCells>
  <pageMargins left="0.23622047244094491" right="0.23622047244094491" top="0.74803149606299213" bottom="0.74803149606299213" header="0.31496062992125984" footer="0.31496062992125984"/>
  <pageSetup paperSize="9" scale="39" fitToHeight="0" orientation="landscape" r:id="rId1"/>
  <rowBreaks count="2" manualBreakCount="2">
    <brk id="11" max="15" man="1"/>
    <brk id="22"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7A331-0BAC-4D04-8644-C5EF9209CB62}">
  <sheetPr>
    <pageSetUpPr fitToPage="1"/>
  </sheetPr>
  <dimension ref="A1:P46"/>
  <sheetViews>
    <sheetView view="pageBreakPreview" zoomScale="10" zoomScaleNormal="50" zoomScaleSheetLayoutView="10" workbookViewId="0">
      <pane ySplit="1" topLeftCell="A2" activePane="bottomLeft" state="frozen"/>
      <selection pane="bottomLeft" activeCell="O17" sqref="O17"/>
    </sheetView>
  </sheetViews>
  <sheetFormatPr defaultColWidth="8.875" defaultRowHeight="16.3" x14ac:dyDescent="0.3"/>
  <cols>
    <col min="1" max="1" width="6.375" style="237" bestFit="1" customWidth="1"/>
    <col min="2" max="2" width="32.125" style="261" customWidth="1"/>
    <col min="3" max="3" width="15" style="261" bestFit="1" customWidth="1"/>
    <col min="4" max="5" width="17.25" style="294" bestFit="1" customWidth="1"/>
    <col min="6" max="6" width="17.25" style="294" customWidth="1"/>
    <col min="7" max="7" width="15.125" style="284" customWidth="1"/>
    <col min="8" max="8" width="50.375" style="261" customWidth="1"/>
    <col min="9" max="9" width="14.75" style="261" customWidth="1"/>
    <col min="10" max="10" width="22" style="261" bestFit="1" customWidth="1"/>
    <col min="11" max="11" width="12" style="261" bestFit="1" customWidth="1"/>
    <col min="12" max="12" width="19.375" style="294" bestFit="1" customWidth="1"/>
    <col min="13" max="13" width="17.375" style="261" customWidth="1"/>
    <col min="14" max="14" width="63.375" style="258" customWidth="1"/>
    <col min="15" max="15" width="25.875" style="258" customWidth="1"/>
    <col min="16" max="16" width="15.375" style="258" customWidth="1"/>
    <col min="17" max="16384" width="8.875" style="237"/>
  </cols>
  <sheetData>
    <row r="1" spans="1:16" s="228" customFormat="1" ht="48.9" x14ac:dyDescent="0.3">
      <c r="A1" s="222" t="s">
        <v>125</v>
      </c>
      <c r="B1" s="223" t="s">
        <v>0</v>
      </c>
      <c r="C1" s="224" t="s">
        <v>1</v>
      </c>
      <c r="D1" s="290" t="s">
        <v>3</v>
      </c>
      <c r="E1" s="290" t="s">
        <v>2</v>
      </c>
      <c r="F1" s="290" t="s">
        <v>4</v>
      </c>
      <c r="G1" s="280" t="s">
        <v>881</v>
      </c>
      <c r="H1" s="226" t="s">
        <v>5</v>
      </c>
      <c r="I1" s="226" t="s">
        <v>465</v>
      </c>
      <c r="J1" s="226" t="s">
        <v>6</v>
      </c>
      <c r="K1" s="226" t="s">
        <v>109</v>
      </c>
      <c r="L1" s="290" t="s">
        <v>301</v>
      </c>
      <c r="M1" s="226" t="s">
        <v>169</v>
      </c>
      <c r="N1" s="227" t="s">
        <v>513</v>
      </c>
      <c r="O1" s="227" t="s">
        <v>129</v>
      </c>
      <c r="P1" s="227" t="s">
        <v>592</v>
      </c>
    </row>
    <row r="2" spans="1:16" ht="207.2" customHeight="1" x14ac:dyDescent="0.3">
      <c r="A2" s="229" t="s">
        <v>7</v>
      </c>
      <c r="B2" s="230" t="s">
        <v>1018</v>
      </c>
      <c r="C2" s="231" t="s">
        <v>1019</v>
      </c>
      <c r="D2" s="291">
        <v>39462.5</v>
      </c>
      <c r="E2" s="291">
        <v>15785</v>
      </c>
      <c r="F2" s="291">
        <f>SUM(D2-E2)</f>
        <v>23677.5</v>
      </c>
      <c r="G2" s="281">
        <f t="shared" ref="G2:G18" si="0">E2/D2</f>
        <v>0.4</v>
      </c>
      <c r="H2" s="231" t="s">
        <v>892</v>
      </c>
      <c r="I2" s="231"/>
      <c r="J2" s="231" t="s">
        <v>440</v>
      </c>
      <c r="K2" s="267" t="s">
        <v>111</v>
      </c>
      <c r="L2" s="291"/>
      <c r="M2" s="234" t="s">
        <v>676</v>
      </c>
      <c r="N2" s="235" t="s">
        <v>1020</v>
      </c>
      <c r="O2" s="313"/>
      <c r="P2" s="236"/>
    </row>
    <row r="3" spans="1:16" ht="48.9" x14ac:dyDescent="0.3">
      <c r="A3" s="229" t="s">
        <v>11</v>
      </c>
      <c r="B3" s="238" t="s">
        <v>1022</v>
      </c>
      <c r="C3" s="239" t="s">
        <v>1021</v>
      </c>
      <c r="D3" s="291">
        <v>24367.87</v>
      </c>
      <c r="E3" s="291">
        <v>14620.69</v>
      </c>
      <c r="F3" s="291">
        <f t="shared" ref="F3:F18" si="1">SUM(D3-E3)</f>
        <v>9747.1799999999985</v>
      </c>
      <c r="G3" s="281">
        <f t="shared" si="0"/>
        <v>0.59999868679535806</v>
      </c>
      <c r="H3" s="231" t="s">
        <v>1023</v>
      </c>
      <c r="I3" s="286"/>
      <c r="J3" s="231" t="s">
        <v>865</v>
      </c>
      <c r="K3" s="267" t="s">
        <v>111</v>
      </c>
      <c r="L3" s="291"/>
      <c r="M3" s="234" t="s">
        <v>717</v>
      </c>
      <c r="N3" s="242"/>
      <c r="O3" s="321"/>
      <c r="P3" s="243"/>
    </row>
    <row r="4" spans="1:16" ht="97.85" x14ac:dyDescent="0.3">
      <c r="A4" s="229" t="s">
        <v>16</v>
      </c>
      <c r="B4" s="238" t="s">
        <v>911</v>
      </c>
      <c r="C4" s="239" t="s">
        <v>1024</v>
      </c>
      <c r="D4" s="291">
        <v>45125.5</v>
      </c>
      <c r="E4" s="291">
        <v>31587.85</v>
      </c>
      <c r="F4" s="291">
        <f t="shared" si="1"/>
        <v>13537.650000000001</v>
      </c>
      <c r="G4" s="281">
        <f t="shared" si="0"/>
        <v>0.7</v>
      </c>
      <c r="H4" s="239" t="s">
        <v>1025</v>
      </c>
      <c r="I4" s="286"/>
      <c r="J4" s="239" t="s">
        <v>801</v>
      </c>
      <c r="K4" s="266" t="s">
        <v>110</v>
      </c>
      <c r="L4" s="292">
        <v>31587.85</v>
      </c>
      <c r="M4" s="234" t="s">
        <v>717</v>
      </c>
      <c r="N4" s="244" t="s">
        <v>1208</v>
      </c>
      <c r="O4" s="275" t="s">
        <v>1207</v>
      </c>
      <c r="P4" s="243"/>
    </row>
    <row r="5" spans="1:16" ht="223.5" customHeight="1" x14ac:dyDescent="0.3">
      <c r="A5" s="229" t="s">
        <v>18</v>
      </c>
      <c r="B5" s="238" t="s">
        <v>1026</v>
      </c>
      <c r="C5" s="239" t="s">
        <v>1027</v>
      </c>
      <c r="D5" s="291">
        <v>60000</v>
      </c>
      <c r="E5" s="291">
        <v>60000</v>
      </c>
      <c r="F5" s="291">
        <f t="shared" si="1"/>
        <v>0</v>
      </c>
      <c r="G5" s="281">
        <f t="shared" si="0"/>
        <v>1</v>
      </c>
      <c r="H5" s="239" t="s">
        <v>1028</v>
      </c>
      <c r="I5" s="268" t="s">
        <v>774</v>
      </c>
      <c r="J5" s="239" t="s">
        <v>1029</v>
      </c>
      <c r="K5" s="267" t="s">
        <v>111</v>
      </c>
      <c r="L5" s="292"/>
      <c r="M5" s="234" t="s">
        <v>717</v>
      </c>
      <c r="N5" s="244" t="s">
        <v>1030</v>
      </c>
      <c r="O5" s="271"/>
      <c r="P5" s="243"/>
    </row>
    <row r="6" spans="1:16" ht="179.35" x14ac:dyDescent="0.3">
      <c r="A6" s="229" t="s">
        <v>22</v>
      </c>
      <c r="B6" s="238" t="s">
        <v>1031</v>
      </c>
      <c r="C6" s="239" t="s">
        <v>1032</v>
      </c>
      <c r="D6" s="292">
        <v>21975</v>
      </c>
      <c r="E6" s="292">
        <v>10000</v>
      </c>
      <c r="F6" s="291">
        <f t="shared" si="1"/>
        <v>11975</v>
      </c>
      <c r="G6" s="281">
        <f t="shared" si="0"/>
        <v>0.45506257110352671</v>
      </c>
      <c r="H6" s="239" t="s">
        <v>1033</v>
      </c>
      <c r="I6" s="239"/>
      <c r="J6" s="239" t="s">
        <v>37</v>
      </c>
      <c r="K6" s="266" t="s">
        <v>110</v>
      </c>
      <c r="L6" s="292">
        <v>1500</v>
      </c>
      <c r="M6" s="234" t="s">
        <v>1034</v>
      </c>
      <c r="N6" s="244" t="s">
        <v>1035</v>
      </c>
      <c r="O6" s="275" t="s">
        <v>1124</v>
      </c>
      <c r="P6" s="243"/>
    </row>
    <row r="7" spans="1:16" ht="65.25" x14ac:dyDescent="0.3">
      <c r="A7" s="229" t="s">
        <v>27</v>
      </c>
      <c r="B7" s="238" t="s">
        <v>1037</v>
      </c>
      <c r="C7" s="239" t="s">
        <v>1038</v>
      </c>
      <c r="D7" s="291">
        <v>35863.56</v>
      </c>
      <c r="E7" s="291">
        <v>24996.9</v>
      </c>
      <c r="F7" s="291">
        <f t="shared" si="1"/>
        <v>10866.659999999996</v>
      </c>
      <c r="G7" s="281">
        <f t="shared" si="0"/>
        <v>0.69699996319383806</v>
      </c>
      <c r="H7" s="239" t="s">
        <v>1039</v>
      </c>
      <c r="I7" s="286"/>
      <c r="J7" s="231" t="s">
        <v>865</v>
      </c>
      <c r="K7" s="267" t="s">
        <v>111</v>
      </c>
      <c r="L7" s="292"/>
      <c r="M7" s="234" t="s">
        <v>717</v>
      </c>
      <c r="N7" s="235" t="s">
        <v>1040</v>
      </c>
      <c r="O7" s="271" t="s">
        <v>1055</v>
      </c>
      <c r="P7" s="243"/>
    </row>
    <row r="8" spans="1:16" ht="109.4" customHeight="1" x14ac:dyDescent="0.3">
      <c r="A8" s="229" t="s">
        <v>29</v>
      </c>
      <c r="B8" s="238" t="s">
        <v>1043</v>
      </c>
      <c r="C8" s="239" t="s">
        <v>1044</v>
      </c>
      <c r="D8" s="291">
        <v>49700</v>
      </c>
      <c r="E8" s="291">
        <v>49700</v>
      </c>
      <c r="F8" s="291">
        <f t="shared" si="1"/>
        <v>0</v>
      </c>
      <c r="G8" s="281">
        <f t="shared" si="0"/>
        <v>1</v>
      </c>
      <c r="H8" s="239" t="s">
        <v>1045</v>
      </c>
      <c r="I8" s="286"/>
      <c r="J8" s="231" t="s">
        <v>865</v>
      </c>
      <c r="K8" s="266" t="s">
        <v>110</v>
      </c>
      <c r="L8" s="292">
        <v>40700</v>
      </c>
      <c r="M8" s="234" t="s">
        <v>1034</v>
      </c>
      <c r="N8" s="235" t="s">
        <v>1046</v>
      </c>
      <c r="O8" s="275" t="s">
        <v>1211</v>
      </c>
      <c r="P8" s="275" t="s">
        <v>1221</v>
      </c>
    </row>
    <row r="9" spans="1:16" ht="211.95" x14ac:dyDescent="0.3">
      <c r="A9" s="229" t="s">
        <v>32</v>
      </c>
      <c r="B9" s="238" t="s">
        <v>1047</v>
      </c>
      <c r="C9" s="239" t="s">
        <v>1048</v>
      </c>
      <c r="D9" s="291">
        <v>10000</v>
      </c>
      <c r="E9" s="291">
        <v>6000</v>
      </c>
      <c r="F9" s="291">
        <f t="shared" si="1"/>
        <v>4000</v>
      </c>
      <c r="G9" s="281">
        <f t="shared" si="0"/>
        <v>0.6</v>
      </c>
      <c r="H9" s="239" t="s">
        <v>1049</v>
      </c>
      <c r="I9" s="286"/>
      <c r="J9" s="239" t="s">
        <v>37</v>
      </c>
      <c r="K9" s="266" t="s">
        <v>110</v>
      </c>
      <c r="L9" s="292">
        <v>2000</v>
      </c>
      <c r="M9" s="234" t="s">
        <v>1034</v>
      </c>
      <c r="N9" s="244" t="s">
        <v>1050</v>
      </c>
      <c r="O9" s="275" t="s">
        <v>1126</v>
      </c>
      <c r="P9" s="275" t="s">
        <v>1125</v>
      </c>
    </row>
    <row r="10" spans="1:16" ht="48.9" x14ac:dyDescent="0.3">
      <c r="A10" s="229" t="s">
        <v>34</v>
      </c>
      <c r="B10" s="245" t="s">
        <v>1051</v>
      </c>
      <c r="C10" s="231" t="s">
        <v>1052</v>
      </c>
      <c r="D10" s="291"/>
      <c r="E10" s="291">
        <v>27940.959999999999</v>
      </c>
      <c r="F10" s="291">
        <v>0</v>
      </c>
      <c r="G10" s="281"/>
      <c r="H10" s="231" t="s">
        <v>1053</v>
      </c>
      <c r="I10" s="286"/>
      <c r="J10" s="239" t="s">
        <v>37</v>
      </c>
      <c r="K10" s="267" t="s">
        <v>111</v>
      </c>
      <c r="L10" s="291"/>
      <c r="M10" s="234" t="s">
        <v>676</v>
      </c>
      <c r="N10" s="244" t="s">
        <v>1054</v>
      </c>
      <c r="O10" s="271"/>
      <c r="P10" s="243"/>
    </row>
    <row r="11" spans="1:16" ht="146.75" x14ac:dyDescent="0.3">
      <c r="A11" s="229" t="s">
        <v>38</v>
      </c>
      <c r="B11" s="245" t="s">
        <v>1056</v>
      </c>
      <c r="C11" s="231" t="s">
        <v>1057</v>
      </c>
      <c r="D11" s="291">
        <v>1477910.16</v>
      </c>
      <c r="E11" s="291">
        <v>130000</v>
      </c>
      <c r="F11" s="291">
        <f t="shared" si="1"/>
        <v>1347910.16</v>
      </c>
      <c r="G11" s="281">
        <f t="shared" si="0"/>
        <v>8.7962045000083089E-2</v>
      </c>
      <c r="H11" s="231" t="s">
        <v>1058</v>
      </c>
      <c r="I11" s="286"/>
      <c r="J11" s="239" t="s">
        <v>37</v>
      </c>
      <c r="K11" s="267" t="s">
        <v>111</v>
      </c>
      <c r="L11" s="291"/>
      <c r="M11" s="234" t="s">
        <v>676</v>
      </c>
      <c r="N11" s="244" t="s">
        <v>1059</v>
      </c>
      <c r="O11" s="271"/>
      <c r="P11" s="243"/>
    </row>
    <row r="12" spans="1:16" ht="48.9" x14ac:dyDescent="0.3">
      <c r="A12" s="229" t="s">
        <v>39</v>
      </c>
      <c r="B12" s="245" t="s">
        <v>1060</v>
      </c>
      <c r="C12" s="287" t="s">
        <v>1061</v>
      </c>
      <c r="D12" s="291">
        <v>31250</v>
      </c>
      <c r="E12" s="291">
        <v>13000</v>
      </c>
      <c r="F12" s="291">
        <f t="shared" si="1"/>
        <v>18250</v>
      </c>
      <c r="G12" s="281">
        <f t="shared" si="0"/>
        <v>0.41599999999999998</v>
      </c>
      <c r="H12" s="288" t="s">
        <v>1062</v>
      </c>
      <c r="I12" s="286"/>
      <c r="J12" s="239" t="s">
        <v>37</v>
      </c>
      <c r="K12" s="266" t="s">
        <v>110</v>
      </c>
      <c r="L12" s="291">
        <v>13000</v>
      </c>
      <c r="M12" s="234" t="s">
        <v>676</v>
      </c>
      <c r="N12" s="242" t="s">
        <v>1063</v>
      </c>
      <c r="O12" s="275" t="s">
        <v>1118</v>
      </c>
      <c r="P12" s="243"/>
    </row>
    <row r="13" spans="1:16" ht="76.099999999999994" customHeight="1" x14ac:dyDescent="0.3">
      <c r="A13" s="229" t="s">
        <v>41</v>
      </c>
      <c r="B13" s="245" t="s">
        <v>1064</v>
      </c>
      <c r="C13" s="287" t="s">
        <v>1065</v>
      </c>
      <c r="D13" s="291">
        <v>33125</v>
      </c>
      <c r="E13" s="291">
        <v>13000</v>
      </c>
      <c r="F13" s="291">
        <f t="shared" si="1"/>
        <v>20125</v>
      </c>
      <c r="G13" s="281">
        <f t="shared" si="0"/>
        <v>0.39245283018867927</v>
      </c>
      <c r="H13" s="288" t="s">
        <v>1062</v>
      </c>
      <c r="I13" s="286"/>
      <c r="J13" s="239" t="s">
        <v>37</v>
      </c>
      <c r="K13" s="266" t="s">
        <v>110</v>
      </c>
      <c r="L13" s="291">
        <v>12000</v>
      </c>
      <c r="M13" s="234" t="s">
        <v>676</v>
      </c>
      <c r="N13" s="242" t="s">
        <v>1066</v>
      </c>
      <c r="O13" s="275" t="s">
        <v>1112</v>
      </c>
      <c r="P13" s="243"/>
    </row>
    <row r="14" spans="1:16" ht="146.75" x14ac:dyDescent="0.3">
      <c r="A14" s="229" t="s">
        <v>45</v>
      </c>
      <c r="B14" s="289" t="s">
        <v>1067</v>
      </c>
      <c r="C14" s="287" t="s">
        <v>1068</v>
      </c>
      <c r="D14" s="291">
        <v>7000</v>
      </c>
      <c r="E14" s="291">
        <v>2800</v>
      </c>
      <c r="F14" s="291">
        <f t="shared" si="1"/>
        <v>4200</v>
      </c>
      <c r="G14" s="281">
        <f t="shared" si="0"/>
        <v>0.4</v>
      </c>
      <c r="H14" s="239" t="s">
        <v>1069</v>
      </c>
      <c r="I14" s="286"/>
      <c r="J14" s="239" t="s">
        <v>440</v>
      </c>
      <c r="K14" s="285" t="s">
        <v>111</v>
      </c>
      <c r="L14" s="291"/>
      <c r="M14" s="234" t="s">
        <v>676</v>
      </c>
      <c r="N14" s="242" t="s">
        <v>1086</v>
      </c>
      <c r="O14" s="271" t="s">
        <v>1093</v>
      </c>
      <c r="P14" s="243"/>
    </row>
    <row r="15" spans="1:16" ht="81.55" x14ac:dyDescent="0.3">
      <c r="A15" s="229" t="s">
        <v>49</v>
      </c>
      <c r="B15" s="238" t="s">
        <v>1070</v>
      </c>
      <c r="C15" s="239" t="s">
        <v>1071</v>
      </c>
      <c r="D15" s="291">
        <v>27875</v>
      </c>
      <c r="E15" s="291">
        <v>11150</v>
      </c>
      <c r="F15" s="291">
        <f t="shared" si="1"/>
        <v>16725</v>
      </c>
      <c r="G15" s="281">
        <v>0.4</v>
      </c>
      <c r="H15" s="239" t="s">
        <v>1072</v>
      </c>
      <c r="I15" s="278"/>
      <c r="J15" s="239" t="s">
        <v>440</v>
      </c>
      <c r="K15" s="285" t="s">
        <v>111</v>
      </c>
      <c r="L15" s="291"/>
      <c r="M15" s="234" t="s">
        <v>676</v>
      </c>
      <c r="N15" s="242" t="s">
        <v>1073</v>
      </c>
      <c r="O15" s="271"/>
      <c r="P15" s="243"/>
    </row>
    <row r="16" spans="1:16" ht="114.15" x14ac:dyDescent="0.3">
      <c r="A16" s="229" t="s">
        <v>62</v>
      </c>
      <c r="B16" s="238" t="s">
        <v>1074</v>
      </c>
      <c r="C16" s="239" t="s">
        <v>1075</v>
      </c>
      <c r="D16" s="291">
        <v>190000</v>
      </c>
      <c r="E16" s="291">
        <v>114000</v>
      </c>
      <c r="F16" s="291">
        <f t="shared" si="1"/>
        <v>76000</v>
      </c>
      <c r="G16" s="281">
        <f t="shared" si="0"/>
        <v>0.6</v>
      </c>
      <c r="H16" s="239" t="s">
        <v>1076</v>
      </c>
      <c r="I16" s="278"/>
      <c r="J16" s="239" t="s">
        <v>37</v>
      </c>
      <c r="K16" s="266" t="s">
        <v>110</v>
      </c>
      <c r="L16" s="291">
        <v>110000</v>
      </c>
      <c r="M16" s="234" t="s">
        <v>676</v>
      </c>
      <c r="N16" s="242" t="s">
        <v>1077</v>
      </c>
      <c r="O16" s="243" t="s">
        <v>1241</v>
      </c>
      <c r="P16" s="243" t="s">
        <v>1091</v>
      </c>
    </row>
    <row r="17" spans="1:16" ht="113.45" customHeight="1" x14ac:dyDescent="0.3">
      <c r="A17" s="229" t="s">
        <v>63</v>
      </c>
      <c r="B17" s="238" t="s">
        <v>1079</v>
      </c>
      <c r="C17" s="239" t="s">
        <v>1075</v>
      </c>
      <c r="D17" s="291">
        <v>335463.13</v>
      </c>
      <c r="E17" s="291">
        <v>250000</v>
      </c>
      <c r="F17" s="291">
        <f t="shared" si="1"/>
        <v>85463.13</v>
      </c>
      <c r="G17" s="281">
        <f t="shared" si="0"/>
        <v>0.74523838133865861</v>
      </c>
      <c r="H17" s="239" t="s">
        <v>1078</v>
      </c>
      <c r="I17" s="278"/>
      <c r="J17" s="239" t="s">
        <v>690</v>
      </c>
      <c r="K17" s="266" t="s">
        <v>110</v>
      </c>
      <c r="L17" s="291">
        <v>268370</v>
      </c>
      <c r="M17" s="234" t="s">
        <v>1080</v>
      </c>
      <c r="N17" s="242" t="s">
        <v>1081</v>
      </c>
      <c r="O17" s="243" t="s">
        <v>1265</v>
      </c>
      <c r="P17" s="243" t="s">
        <v>1130</v>
      </c>
    </row>
    <row r="18" spans="1:16" ht="130.44999999999999" x14ac:dyDescent="0.3">
      <c r="A18" s="229" t="s">
        <v>65</v>
      </c>
      <c r="B18" s="238" t="s">
        <v>1082</v>
      </c>
      <c r="C18" s="239" t="s">
        <v>1083</v>
      </c>
      <c r="D18" s="291">
        <v>974392</v>
      </c>
      <c r="E18" s="291">
        <v>200000</v>
      </c>
      <c r="F18" s="291">
        <f t="shared" si="1"/>
        <v>774392</v>
      </c>
      <c r="G18" s="281">
        <f t="shared" si="0"/>
        <v>0.20525620078982587</v>
      </c>
      <c r="H18" s="239" t="s">
        <v>1084</v>
      </c>
      <c r="I18" s="278"/>
      <c r="J18" s="239" t="s">
        <v>37</v>
      </c>
      <c r="K18" s="266" t="s">
        <v>110</v>
      </c>
      <c r="L18" s="291">
        <v>80000</v>
      </c>
      <c r="M18" s="234" t="s">
        <v>676</v>
      </c>
      <c r="N18" s="242" t="s">
        <v>1085</v>
      </c>
      <c r="O18" s="275" t="s">
        <v>1234</v>
      </c>
      <c r="P18" s="243" t="s">
        <v>1092</v>
      </c>
    </row>
    <row r="19" spans="1:16" ht="163.05000000000001" x14ac:dyDescent="0.3">
      <c r="A19" s="229" t="s">
        <v>68</v>
      </c>
      <c r="B19" s="238" t="s">
        <v>1087</v>
      </c>
      <c r="C19" s="239" t="s">
        <v>1088</v>
      </c>
      <c r="D19" s="291"/>
      <c r="E19" s="291">
        <v>30000</v>
      </c>
      <c r="F19" s="291">
        <f t="shared" ref="F19:F22" si="2">SUM(D19-E19)</f>
        <v>-30000</v>
      </c>
      <c r="G19" s="281" t="e">
        <f t="shared" ref="G19:G24" si="3">E19/D19</f>
        <v>#DIV/0!</v>
      </c>
      <c r="H19" s="239" t="s">
        <v>1089</v>
      </c>
      <c r="I19" s="268" t="s">
        <v>774</v>
      </c>
      <c r="J19" s="239" t="s">
        <v>962</v>
      </c>
      <c r="K19" s="266" t="s">
        <v>110</v>
      </c>
      <c r="L19" s="291">
        <v>30000</v>
      </c>
      <c r="M19" s="234" t="s">
        <v>676</v>
      </c>
      <c r="N19" s="242" t="s">
        <v>1090</v>
      </c>
      <c r="O19" s="243" t="s">
        <v>1127</v>
      </c>
      <c r="P19" s="243"/>
    </row>
    <row r="20" spans="1:16" ht="114.15" x14ac:dyDescent="0.3">
      <c r="A20" s="229" t="s">
        <v>165</v>
      </c>
      <c r="B20" s="238" t="s">
        <v>1099</v>
      </c>
      <c r="C20" s="239" t="s">
        <v>1100</v>
      </c>
      <c r="D20" s="291">
        <v>10100</v>
      </c>
      <c r="E20" s="291">
        <v>5000</v>
      </c>
      <c r="F20" s="291">
        <f t="shared" si="2"/>
        <v>5100</v>
      </c>
      <c r="G20" s="281">
        <f t="shared" si="3"/>
        <v>0.49504950495049505</v>
      </c>
      <c r="H20" s="239" t="s">
        <v>1101</v>
      </c>
      <c r="I20" s="286"/>
      <c r="J20" s="239" t="s">
        <v>37</v>
      </c>
      <c r="K20" s="266" t="s">
        <v>110</v>
      </c>
      <c r="L20" s="292">
        <v>2500</v>
      </c>
      <c r="M20" s="234" t="s">
        <v>1034</v>
      </c>
      <c r="N20" s="242" t="s">
        <v>1102</v>
      </c>
      <c r="O20" s="275" t="s">
        <v>1243</v>
      </c>
      <c r="P20" s="242"/>
    </row>
    <row r="21" spans="1:16" ht="130.44999999999999" x14ac:dyDescent="0.3">
      <c r="A21" s="229" t="s">
        <v>70</v>
      </c>
      <c r="B21" s="238" t="s">
        <v>1103</v>
      </c>
      <c r="C21" s="239" t="s">
        <v>1104</v>
      </c>
      <c r="D21" s="291">
        <v>60000</v>
      </c>
      <c r="E21" s="291">
        <v>45000</v>
      </c>
      <c r="F21" s="291">
        <f t="shared" si="2"/>
        <v>15000</v>
      </c>
      <c r="G21" s="281">
        <f t="shared" si="3"/>
        <v>0.75</v>
      </c>
      <c r="H21" s="239" t="s">
        <v>1105</v>
      </c>
      <c r="I21" s="286"/>
      <c r="J21" s="239" t="s">
        <v>180</v>
      </c>
      <c r="K21" s="266" t="s">
        <v>110</v>
      </c>
      <c r="L21" s="292">
        <v>45000</v>
      </c>
      <c r="M21" s="234" t="s">
        <v>1106</v>
      </c>
      <c r="N21" s="242" t="s">
        <v>1107</v>
      </c>
      <c r="O21" s="243" t="s">
        <v>1245</v>
      </c>
      <c r="P21" s="242"/>
    </row>
    <row r="22" spans="1:16" ht="179.35" x14ac:dyDescent="0.3">
      <c r="A22" s="229" t="s">
        <v>72</v>
      </c>
      <c r="B22" s="238" t="s">
        <v>1108</v>
      </c>
      <c r="C22" s="239" t="s">
        <v>1104</v>
      </c>
      <c r="D22" s="291">
        <v>55000</v>
      </c>
      <c r="E22" s="291">
        <v>40000</v>
      </c>
      <c r="F22" s="291">
        <f t="shared" si="2"/>
        <v>15000</v>
      </c>
      <c r="G22" s="281">
        <f t="shared" si="3"/>
        <v>0.72727272727272729</v>
      </c>
      <c r="H22" s="239" t="s">
        <v>1105</v>
      </c>
      <c r="I22" s="286"/>
      <c r="J22" s="239" t="s">
        <v>180</v>
      </c>
      <c r="K22" s="266" t="s">
        <v>110</v>
      </c>
      <c r="L22" s="292">
        <v>30000</v>
      </c>
      <c r="M22" s="234" t="s">
        <v>1106</v>
      </c>
      <c r="N22" s="242" t="s">
        <v>1109</v>
      </c>
      <c r="O22" s="275" t="s">
        <v>1231</v>
      </c>
      <c r="P22" s="243"/>
    </row>
    <row r="23" spans="1:16" ht="195.65" x14ac:dyDescent="0.3">
      <c r="A23" s="229" t="s">
        <v>75</v>
      </c>
      <c r="B23" s="238" t="s">
        <v>1113</v>
      </c>
      <c r="C23" s="239" t="s">
        <v>1114</v>
      </c>
      <c r="D23" s="291"/>
      <c r="E23" s="291"/>
      <c r="F23" s="291"/>
      <c r="G23" s="281"/>
      <c r="H23" s="239" t="s">
        <v>1116</v>
      </c>
      <c r="I23" s="268" t="s">
        <v>774</v>
      </c>
      <c r="J23" s="239" t="s">
        <v>1115</v>
      </c>
      <c r="K23" s="323" t="s">
        <v>111</v>
      </c>
      <c r="L23" s="292"/>
      <c r="M23" s="234" t="s">
        <v>1080</v>
      </c>
      <c r="N23" s="242" t="s">
        <v>1117</v>
      </c>
      <c r="O23" s="324"/>
      <c r="P23" s="242"/>
    </row>
    <row r="24" spans="1:16" ht="97.85" x14ac:dyDescent="0.3">
      <c r="A24" s="229" t="s">
        <v>80</v>
      </c>
      <c r="B24" s="238" t="s">
        <v>1120</v>
      </c>
      <c r="C24" s="239" t="s">
        <v>1121</v>
      </c>
      <c r="D24" s="291">
        <v>1361663.31</v>
      </c>
      <c r="E24" s="291">
        <v>1061782</v>
      </c>
      <c r="F24" s="291">
        <v>299881.31</v>
      </c>
      <c r="G24" s="281">
        <f t="shared" si="3"/>
        <v>0.77976838488803812</v>
      </c>
      <c r="H24" s="239" t="s">
        <v>1122</v>
      </c>
      <c r="I24" s="268" t="s">
        <v>774</v>
      </c>
      <c r="J24" s="242" t="s">
        <v>962</v>
      </c>
      <c r="K24" s="323" t="s">
        <v>111</v>
      </c>
      <c r="L24" s="292"/>
      <c r="M24" s="234" t="s">
        <v>717</v>
      </c>
      <c r="N24" s="242" t="s">
        <v>1123</v>
      </c>
      <c r="O24" s="318"/>
      <c r="P24" s="235"/>
    </row>
    <row r="25" spans="1:16" ht="48.9" x14ac:dyDescent="0.3">
      <c r="A25" s="229"/>
      <c r="B25" s="238"/>
      <c r="C25" s="239"/>
      <c r="D25" s="292"/>
      <c r="E25" s="292"/>
      <c r="F25" s="314" t="s">
        <v>1096</v>
      </c>
      <c r="G25" s="315"/>
      <c r="H25" s="239" t="s">
        <v>966</v>
      </c>
      <c r="I25" s="251" t="s">
        <v>589</v>
      </c>
      <c r="J25" s="252"/>
      <c r="K25" s="240"/>
      <c r="L25" s="292"/>
      <c r="M25" s="239"/>
      <c r="N25" s="244"/>
      <c r="O25" s="236"/>
      <c r="P25" s="236"/>
    </row>
    <row r="26" spans="1:16" s="257" customFormat="1" x14ac:dyDescent="0.3">
      <c r="A26" s="229"/>
      <c r="B26" s="347" t="s">
        <v>588</v>
      </c>
      <c r="C26" s="348"/>
      <c r="D26" s="293">
        <f>SUM(D2:D25)</f>
        <v>4850273.0299999993</v>
      </c>
      <c r="E26" s="293"/>
      <c r="F26" s="293">
        <f>SUM(F2:F23)</f>
        <v>2421969.2799999998</v>
      </c>
      <c r="G26" s="283"/>
      <c r="H26" s="253"/>
      <c r="I26" s="293">
        <f>SUM(L5,L19,L23,L24)</f>
        <v>30000</v>
      </c>
      <c r="J26" s="254"/>
      <c r="K26" s="255"/>
      <c r="L26" s="293">
        <f>SUM(L2:L25)</f>
        <v>666657.85</v>
      </c>
      <c r="M26" s="256"/>
    </row>
    <row r="27" spans="1:16" x14ac:dyDescent="0.3">
      <c r="A27" s="229"/>
      <c r="B27" s="238"/>
      <c r="C27" s="239"/>
      <c r="D27" s="292"/>
      <c r="E27" s="292"/>
      <c r="F27" s="292"/>
      <c r="G27" s="282"/>
      <c r="H27" s="239"/>
      <c r="I27" s="239"/>
      <c r="J27" s="239"/>
      <c r="K27" s="240"/>
      <c r="L27" s="292"/>
      <c r="M27" s="239"/>
      <c r="N27" s="244"/>
      <c r="O27" s="243"/>
      <c r="P27" s="243"/>
    </row>
    <row r="28" spans="1:16" x14ac:dyDescent="0.3">
      <c r="A28" s="229"/>
      <c r="B28" s="238"/>
      <c r="C28" s="239"/>
      <c r="D28" s="292"/>
      <c r="E28" s="292"/>
      <c r="F28" s="292"/>
      <c r="G28" s="282"/>
      <c r="H28" s="239"/>
      <c r="I28" s="239"/>
      <c r="J28" s="239"/>
      <c r="K28" s="239"/>
      <c r="L28" s="292"/>
      <c r="M28" s="239"/>
      <c r="N28" s="242"/>
    </row>
    <row r="29" spans="1:16" x14ac:dyDescent="0.3">
      <c r="A29" s="229"/>
      <c r="B29" s="238"/>
      <c r="C29" s="239"/>
      <c r="D29" s="292"/>
      <c r="E29" s="292"/>
      <c r="F29" s="292"/>
      <c r="G29" s="282"/>
      <c r="H29" s="239"/>
      <c r="I29" s="239"/>
      <c r="J29" s="239"/>
      <c r="K29" s="239"/>
      <c r="L29" s="292"/>
      <c r="M29" s="239"/>
      <c r="N29" s="242"/>
    </row>
    <row r="30" spans="1:16" s="259" customFormat="1" x14ac:dyDescent="0.3">
      <c r="A30" s="229"/>
      <c r="B30" s="230"/>
      <c r="C30" s="231"/>
      <c r="D30" s="291"/>
      <c r="E30" s="291"/>
      <c r="F30" s="291"/>
      <c r="G30" s="281"/>
      <c r="H30" s="231"/>
      <c r="I30" s="231"/>
      <c r="J30" s="231"/>
      <c r="K30" s="231"/>
      <c r="L30" s="291"/>
      <c r="M30" s="231"/>
      <c r="N30" s="235"/>
      <c r="O30" s="258"/>
      <c r="P30" s="258"/>
    </row>
    <row r="31" spans="1:16" s="260" customFormat="1" x14ac:dyDescent="0.3">
      <c r="A31" s="229"/>
      <c r="B31" s="238"/>
      <c r="C31" s="239"/>
      <c r="D31" s="292"/>
      <c r="E31" s="292"/>
      <c r="F31" s="292"/>
      <c r="G31" s="282"/>
      <c r="H31" s="239"/>
      <c r="I31" s="239"/>
      <c r="J31" s="239"/>
      <c r="K31" s="239"/>
      <c r="L31" s="292"/>
      <c r="M31" s="239"/>
      <c r="N31" s="242"/>
      <c r="O31" s="258"/>
      <c r="P31" s="258"/>
    </row>
    <row r="32" spans="1:16" s="260" customFormat="1" x14ac:dyDescent="0.3">
      <c r="A32" s="229"/>
      <c r="B32" s="238"/>
      <c r="C32" s="239"/>
      <c r="D32" s="292"/>
      <c r="E32" s="292"/>
      <c r="F32" s="292"/>
      <c r="G32" s="282"/>
      <c r="H32" s="239"/>
      <c r="I32" s="239"/>
      <c r="J32" s="239"/>
      <c r="K32" s="239"/>
      <c r="L32" s="292"/>
      <c r="M32" s="239"/>
      <c r="N32" s="242"/>
      <c r="O32" s="258"/>
      <c r="P32" s="258"/>
    </row>
    <row r="33" spans="1:16" s="260" customFormat="1" x14ac:dyDescent="0.3">
      <c r="A33" s="229"/>
      <c r="B33" s="238"/>
      <c r="C33" s="239"/>
      <c r="D33" s="292"/>
      <c r="E33" s="292"/>
      <c r="F33" s="292"/>
      <c r="G33" s="282"/>
      <c r="H33" s="239"/>
      <c r="I33" s="239"/>
      <c r="J33" s="239"/>
      <c r="K33" s="239"/>
      <c r="L33" s="292"/>
      <c r="M33" s="239"/>
      <c r="N33" s="242"/>
      <c r="O33" s="258"/>
      <c r="P33" s="258"/>
    </row>
    <row r="34" spans="1:16" s="260" customFormat="1" x14ac:dyDescent="0.3">
      <c r="A34" s="229"/>
      <c r="B34" s="238"/>
      <c r="C34" s="239"/>
      <c r="D34" s="292"/>
      <c r="E34" s="292"/>
      <c r="F34" s="292"/>
      <c r="G34" s="282"/>
      <c r="H34" s="239"/>
      <c r="I34" s="239"/>
      <c r="J34" s="239"/>
      <c r="K34" s="239"/>
      <c r="L34" s="292"/>
      <c r="M34" s="239"/>
      <c r="N34" s="242"/>
      <c r="O34" s="258"/>
      <c r="P34" s="258"/>
    </row>
    <row r="35" spans="1:16" s="260" customFormat="1" x14ac:dyDescent="0.3">
      <c r="A35" s="229"/>
      <c r="B35" s="349" t="s">
        <v>496</v>
      </c>
      <c r="C35" s="350"/>
      <c r="D35" s="350"/>
      <c r="E35" s="350"/>
      <c r="F35" s="350"/>
      <c r="G35" s="350"/>
      <c r="H35" s="350"/>
      <c r="I35" s="350"/>
      <c r="J35" s="350"/>
      <c r="K35" s="350"/>
      <c r="L35" s="350"/>
      <c r="M35" s="350"/>
      <c r="N35" s="351"/>
      <c r="O35" s="258"/>
      <c r="P35" s="258"/>
    </row>
    <row r="36" spans="1:16" s="260" customFormat="1" x14ac:dyDescent="0.3">
      <c r="A36" s="229"/>
      <c r="B36" s="238"/>
      <c r="C36" s="239"/>
      <c r="D36" s="292"/>
      <c r="E36" s="292"/>
      <c r="F36" s="292"/>
      <c r="G36" s="282"/>
      <c r="H36" s="239"/>
      <c r="I36" s="239"/>
      <c r="J36" s="239"/>
      <c r="K36" s="239"/>
      <c r="L36" s="292"/>
      <c r="M36" s="239"/>
      <c r="N36" s="242"/>
      <c r="O36" s="258"/>
      <c r="P36" s="258"/>
    </row>
    <row r="37" spans="1:16" s="260" customFormat="1" x14ac:dyDescent="0.3">
      <c r="A37" s="229"/>
      <c r="B37" s="238"/>
      <c r="C37" s="239"/>
      <c r="D37" s="292"/>
      <c r="E37" s="292"/>
      <c r="F37" s="292"/>
      <c r="G37" s="282"/>
      <c r="H37" s="239"/>
      <c r="I37" s="239"/>
      <c r="J37" s="239"/>
      <c r="K37" s="239"/>
      <c r="L37" s="292"/>
      <c r="M37" s="239"/>
      <c r="N37" s="242"/>
      <c r="O37" s="258"/>
      <c r="P37" s="258"/>
    </row>
    <row r="38" spans="1:16" s="260" customFormat="1" x14ac:dyDescent="0.3">
      <c r="A38" s="229"/>
      <c r="B38" s="238"/>
      <c r="C38" s="239"/>
      <c r="D38" s="292"/>
      <c r="E38" s="292"/>
      <c r="F38" s="292"/>
      <c r="G38" s="282"/>
      <c r="H38" s="239"/>
      <c r="I38" s="239"/>
      <c r="J38" s="239"/>
      <c r="K38" s="239"/>
      <c r="L38" s="292"/>
      <c r="M38" s="239"/>
      <c r="N38" s="242"/>
      <c r="O38" s="258"/>
      <c r="P38" s="258"/>
    </row>
    <row r="39" spans="1:16" s="260" customFormat="1" x14ac:dyDescent="0.3">
      <c r="A39" s="229"/>
      <c r="B39" s="238"/>
      <c r="C39" s="239"/>
      <c r="D39" s="292"/>
      <c r="E39" s="292"/>
      <c r="F39" s="292"/>
      <c r="G39" s="282"/>
      <c r="H39" s="239"/>
      <c r="I39" s="239"/>
      <c r="J39" s="239"/>
      <c r="K39" s="239"/>
      <c r="L39" s="292"/>
      <c r="M39" s="239"/>
      <c r="N39" s="242"/>
      <c r="O39" s="258"/>
      <c r="P39" s="258"/>
    </row>
    <row r="40" spans="1:16" s="260" customFormat="1" x14ac:dyDescent="0.3">
      <c r="A40" s="229"/>
      <c r="B40" s="238"/>
      <c r="C40" s="239"/>
      <c r="D40" s="292"/>
      <c r="E40" s="292"/>
      <c r="F40" s="292"/>
      <c r="G40" s="282"/>
      <c r="H40" s="239"/>
      <c r="I40" s="239"/>
      <c r="J40" s="239"/>
      <c r="K40" s="239"/>
      <c r="L40" s="292"/>
      <c r="M40" s="239"/>
      <c r="N40" s="242"/>
      <c r="O40" s="258"/>
      <c r="P40" s="258"/>
    </row>
    <row r="41" spans="1:16" s="260" customFormat="1" x14ac:dyDescent="0.3">
      <c r="A41" s="229"/>
      <c r="B41" s="238"/>
      <c r="C41" s="239"/>
      <c r="D41" s="292"/>
      <c r="E41" s="292"/>
      <c r="F41" s="292"/>
      <c r="G41" s="282"/>
      <c r="H41" s="239"/>
      <c r="I41" s="239"/>
      <c r="J41" s="239"/>
      <c r="K41" s="239"/>
      <c r="L41" s="292"/>
      <c r="M41" s="239"/>
      <c r="N41" s="242"/>
      <c r="O41" s="258"/>
      <c r="P41" s="258"/>
    </row>
    <row r="42" spans="1:16" s="260" customFormat="1" x14ac:dyDescent="0.3">
      <c r="A42" s="229"/>
      <c r="B42" s="238"/>
      <c r="C42" s="239"/>
      <c r="D42" s="292"/>
      <c r="E42" s="292"/>
      <c r="F42" s="292"/>
      <c r="G42" s="282"/>
      <c r="H42" s="239"/>
      <c r="I42" s="239"/>
      <c r="J42" s="239"/>
      <c r="K42" s="239"/>
      <c r="L42" s="292"/>
      <c r="M42" s="239"/>
      <c r="N42" s="242"/>
      <c r="O42" s="258"/>
      <c r="P42" s="258"/>
    </row>
    <row r="43" spans="1:16" s="260" customFormat="1" x14ac:dyDescent="0.3">
      <c r="A43" s="229"/>
      <c r="B43" s="238"/>
      <c r="C43" s="239"/>
      <c r="D43" s="292"/>
      <c r="E43" s="292"/>
      <c r="F43" s="292"/>
      <c r="G43" s="282"/>
      <c r="H43" s="239"/>
      <c r="I43" s="239"/>
      <c r="J43" s="239"/>
      <c r="K43" s="239"/>
      <c r="L43" s="292"/>
      <c r="M43" s="239"/>
      <c r="N43" s="242"/>
      <c r="O43" s="258"/>
      <c r="P43" s="258"/>
    </row>
    <row r="44" spans="1:16" s="260" customFormat="1" x14ac:dyDescent="0.3">
      <c r="A44" s="229"/>
      <c r="B44" s="238"/>
      <c r="C44" s="239"/>
      <c r="D44" s="292"/>
      <c r="E44" s="292"/>
      <c r="F44" s="292"/>
      <c r="G44" s="282"/>
      <c r="H44" s="239"/>
      <c r="I44" s="239"/>
      <c r="J44" s="239"/>
      <c r="K44" s="239"/>
      <c r="L44" s="292"/>
      <c r="M44" s="239"/>
      <c r="N44" s="242"/>
      <c r="O44" s="258"/>
      <c r="P44" s="258"/>
    </row>
    <row r="45" spans="1:16" s="260" customFormat="1" x14ac:dyDescent="0.3">
      <c r="A45" s="229" t="s">
        <v>38</v>
      </c>
      <c r="B45" s="238"/>
      <c r="C45" s="239"/>
      <c r="D45" s="292"/>
      <c r="E45" s="292"/>
      <c r="F45" s="292"/>
      <c r="G45" s="282"/>
      <c r="H45" s="239"/>
      <c r="I45" s="239"/>
      <c r="J45" s="239"/>
      <c r="K45" s="239"/>
      <c r="L45" s="292"/>
      <c r="M45" s="239"/>
      <c r="N45" s="242"/>
      <c r="O45" s="258"/>
      <c r="P45" s="258"/>
    </row>
    <row r="46" spans="1:16" s="260" customFormat="1" x14ac:dyDescent="0.3">
      <c r="A46" s="229" t="s">
        <v>39</v>
      </c>
      <c r="B46" s="238"/>
      <c r="C46" s="239"/>
      <c r="D46" s="292"/>
      <c r="E46" s="292"/>
      <c r="F46" s="292"/>
      <c r="G46" s="282"/>
      <c r="H46" s="239"/>
      <c r="I46" s="239"/>
      <c r="J46" s="239"/>
      <c r="K46" s="239"/>
      <c r="L46" s="292"/>
      <c r="M46" s="239"/>
      <c r="N46" s="242"/>
      <c r="O46" s="258"/>
      <c r="P46" s="258"/>
    </row>
  </sheetData>
  <mergeCells count="2">
    <mergeCell ref="B26:C26"/>
    <mergeCell ref="B35:N35"/>
  </mergeCells>
  <pageMargins left="0.23622047244094491" right="0.23622047244094491" top="0.74803149606299213" bottom="0.74803149606299213" header="0.31496062992125984" footer="0.31496062992125984"/>
  <pageSetup paperSize="9" scale="39" fitToHeight="0" orientation="landscape" r:id="rId1"/>
  <rowBreaks count="1" manualBreakCount="1">
    <brk id="9"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91C0E-0A80-4899-B53D-AB37DD5AF259}">
  <sheetPr>
    <pageSetUpPr fitToPage="1"/>
  </sheetPr>
  <dimension ref="A1:P50"/>
  <sheetViews>
    <sheetView view="pageBreakPreview" zoomScale="20" zoomScaleNormal="60" zoomScaleSheetLayoutView="20" workbookViewId="0">
      <pane ySplit="1" topLeftCell="A11" activePane="bottomLeft" state="frozen"/>
      <selection pane="bottomLeft" activeCell="A11" sqref="A11:XFD11"/>
    </sheetView>
  </sheetViews>
  <sheetFormatPr defaultColWidth="8.875" defaultRowHeight="16.3" x14ac:dyDescent="0.3"/>
  <cols>
    <col min="1" max="1" width="6.375" style="237" bestFit="1" customWidth="1"/>
    <col min="2" max="2" width="32.125" style="261" customWidth="1"/>
    <col min="3" max="3" width="15" style="261" bestFit="1" customWidth="1"/>
    <col min="4" max="4" width="19.375" style="294" bestFit="1" customWidth="1"/>
    <col min="5" max="5" width="32" style="294" bestFit="1" customWidth="1"/>
    <col min="6" max="6" width="18.375" style="294" bestFit="1" customWidth="1"/>
    <col min="7" max="7" width="15.125" style="284" bestFit="1" customWidth="1"/>
    <col min="8" max="8" width="50.375" style="261" customWidth="1"/>
    <col min="9" max="9" width="17.375" style="261" bestFit="1" customWidth="1"/>
    <col min="10" max="10" width="22" style="261" bestFit="1" customWidth="1"/>
    <col min="11" max="11" width="12.125" style="261" bestFit="1" customWidth="1"/>
    <col min="12" max="12" width="19.375" style="294" bestFit="1" customWidth="1"/>
    <col min="13" max="13" width="17.375" style="261" customWidth="1"/>
    <col min="14" max="14" width="63.375" style="258" customWidth="1"/>
    <col min="15" max="15" width="25.875" style="258" customWidth="1"/>
    <col min="16" max="16" width="15.375" style="258" customWidth="1"/>
    <col min="17" max="16384" width="8.875" style="237"/>
  </cols>
  <sheetData>
    <row r="1" spans="1:16" s="228" customFormat="1" ht="48.9" x14ac:dyDescent="0.3">
      <c r="A1" s="222" t="s">
        <v>125</v>
      </c>
      <c r="B1" s="223" t="s">
        <v>0</v>
      </c>
      <c r="C1" s="224" t="s">
        <v>1</v>
      </c>
      <c r="D1" s="290" t="s">
        <v>3</v>
      </c>
      <c r="E1" s="290" t="s">
        <v>2</v>
      </c>
      <c r="F1" s="290" t="s">
        <v>4</v>
      </c>
      <c r="G1" s="280" t="s">
        <v>881</v>
      </c>
      <c r="H1" s="226" t="s">
        <v>5</v>
      </c>
      <c r="I1" s="226" t="s">
        <v>465</v>
      </c>
      <c r="J1" s="226" t="s">
        <v>6</v>
      </c>
      <c r="K1" s="226" t="s">
        <v>109</v>
      </c>
      <c r="L1" s="290" t="s">
        <v>301</v>
      </c>
      <c r="M1" s="226" t="s">
        <v>169</v>
      </c>
      <c r="N1" s="227" t="s">
        <v>513</v>
      </c>
      <c r="O1" s="227" t="s">
        <v>129</v>
      </c>
      <c r="P1" s="227" t="s">
        <v>592</v>
      </c>
    </row>
    <row r="2" spans="1:16" ht="97.85" x14ac:dyDescent="0.3">
      <c r="A2" s="229" t="s">
        <v>7</v>
      </c>
      <c r="B2" s="230" t="s">
        <v>890</v>
      </c>
      <c r="C2" s="231" t="s">
        <v>891</v>
      </c>
      <c r="D2" s="291">
        <v>162372.5</v>
      </c>
      <c r="E2" s="291">
        <v>65189</v>
      </c>
      <c r="F2" s="291">
        <f>D2-E2</f>
        <v>97183.5</v>
      </c>
      <c r="G2" s="281">
        <f t="shared" ref="G2:G28" si="0">E2/D2</f>
        <v>0.40147808280343039</v>
      </c>
      <c r="H2" s="231" t="s">
        <v>892</v>
      </c>
      <c r="I2" s="231"/>
      <c r="J2" s="231" t="s">
        <v>893</v>
      </c>
      <c r="K2" s="267" t="s">
        <v>111</v>
      </c>
      <c r="L2" s="291"/>
      <c r="M2" s="234" t="s">
        <v>676</v>
      </c>
      <c r="N2" s="235" t="s">
        <v>894</v>
      </c>
      <c r="O2" s="313" t="s">
        <v>963</v>
      </c>
      <c r="P2" s="236"/>
    </row>
    <row r="3" spans="1:16" ht="146.75" x14ac:dyDescent="0.3">
      <c r="A3" s="229" t="s">
        <v>11</v>
      </c>
      <c r="B3" s="238" t="s">
        <v>898</v>
      </c>
      <c r="C3" s="239" t="s">
        <v>899</v>
      </c>
      <c r="D3" s="291">
        <v>3162193.45</v>
      </c>
      <c r="E3" s="291">
        <v>3162193.45</v>
      </c>
      <c r="F3" s="291">
        <f t="shared" ref="F3:F28" si="1">D3-E3</f>
        <v>0</v>
      </c>
      <c r="G3" s="281">
        <f t="shared" si="0"/>
        <v>1</v>
      </c>
      <c r="H3" s="231" t="s">
        <v>901</v>
      </c>
      <c r="I3" s="268" t="s">
        <v>774</v>
      </c>
      <c r="J3" s="231" t="s">
        <v>902</v>
      </c>
      <c r="K3" s="320" t="s">
        <v>803</v>
      </c>
      <c r="L3" s="291"/>
      <c r="M3" s="234" t="s">
        <v>717</v>
      </c>
      <c r="N3" s="242" t="s">
        <v>900</v>
      </c>
      <c r="O3" s="321" t="s">
        <v>1036</v>
      </c>
      <c r="P3" s="243"/>
    </row>
    <row r="4" spans="1:16" ht="81.55" x14ac:dyDescent="0.3">
      <c r="A4" s="229" t="s">
        <v>16</v>
      </c>
      <c r="B4" s="238" t="s">
        <v>903</v>
      </c>
      <c r="C4" s="239" t="s">
        <v>904</v>
      </c>
      <c r="D4" s="291">
        <v>27035.5</v>
      </c>
      <c r="E4" s="291">
        <v>8110.65</v>
      </c>
      <c r="F4" s="291">
        <f t="shared" ref="F4" si="2">D4-E4</f>
        <v>18924.849999999999</v>
      </c>
      <c r="G4" s="281">
        <f t="shared" ref="G4" si="3">E4/D4</f>
        <v>0.3</v>
      </c>
      <c r="H4" s="239" t="s">
        <v>905</v>
      </c>
      <c r="I4" s="286"/>
      <c r="J4" s="239" t="s">
        <v>711</v>
      </c>
      <c r="K4" s="240" t="s">
        <v>110</v>
      </c>
      <c r="L4" s="292">
        <v>5800</v>
      </c>
      <c r="M4" s="234" t="s">
        <v>676</v>
      </c>
      <c r="N4" s="244" t="s">
        <v>906</v>
      </c>
      <c r="O4" s="275" t="s">
        <v>994</v>
      </c>
      <c r="P4" s="243"/>
    </row>
    <row r="5" spans="1:16" ht="65.25" x14ac:dyDescent="0.3">
      <c r="A5" s="229" t="s">
        <v>18</v>
      </c>
      <c r="B5" s="238" t="s">
        <v>907</v>
      </c>
      <c r="C5" s="239" t="s">
        <v>908</v>
      </c>
      <c r="D5" s="291">
        <v>1912159.85</v>
      </c>
      <c r="E5" s="291">
        <v>1912159.85</v>
      </c>
      <c r="F5" s="291">
        <f t="shared" si="1"/>
        <v>0</v>
      </c>
      <c r="G5" s="281">
        <f t="shared" si="0"/>
        <v>1</v>
      </c>
      <c r="H5" s="239" t="s">
        <v>909</v>
      </c>
      <c r="I5" s="268" t="s">
        <v>774</v>
      </c>
      <c r="J5" s="239" t="s">
        <v>910</v>
      </c>
      <c r="K5" s="240" t="s">
        <v>110</v>
      </c>
      <c r="L5" s="292">
        <v>1912657.57</v>
      </c>
      <c r="M5" s="234" t="s">
        <v>676</v>
      </c>
      <c r="N5" s="244"/>
      <c r="O5" s="275"/>
      <c r="P5" s="243"/>
    </row>
    <row r="6" spans="1:16" ht="48.9" x14ac:dyDescent="0.3">
      <c r="A6" s="229" t="s">
        <v>22</v>
      </c>
      <c r="B6" s="238" t="s">
        <v>911</v>
      </c>
      <c r="C6" s="239" t="s">
        <v>912</v>
      </c>
      <c r="D6" s="292">
        <v>45125.5</v>
      </c>
      <c r="E6" s="292">
        <v>31587.85</v>
      </c>
      <c r="F6" s="291">
        <f t="shared" si="1"/>
        <v>13537.650000000001</v>
      </c>
      <c r="G6" s="281">
        <f t="shared" si="0"/>
        <v>0.7</v>
      </c>
      <c r="H6" s="239" t="s">
        <v>913</v>
      </c>
      <c r="I6" s="239"/>
      <c r="J6" s="239" t="s">
        <v>801</v>
      </c>
      <c r="K6" s="267" t="s">
        <v>111</v>
      </c>
      <c r="L6" s="292"/>
      <c r="M6" s="234" t="s">
        <v>717</v>
      </c>
      <c r="N6" s="244" t="s">
        <v>914</v>
      </c>
      <c r="O6" s="271"/>
      <c r="P6" s="243"/>
    </row>
    <row r="7" spans="1:16" ht="81.55" x14ac:dyDescent="0.3">
      <c r="A7" s="229" t="s">
        <v>27</v>
      </c>
      <c r="B7" s="238" t="s">
        <v>915</v>
      </c>
      <c r="C7" s="239" t="s">
        <v>916</v>
      </c>
      <c r="D7" s="291">
        <v>6090.9</v>
      </c>
      <c r="E7" s="291">
        <v>6090.9</v>
      </c>
      <c r="F7" s="291">
        <f t="shared" si="1"/>
        <v>0</v>
      </c>
      <c r="G7" s="281">
        <f t="shared" si="0"/>
        <v>1</v>
      </c>
      <c r="H7" s="239" t="s">
        <v>909</v>
      </c>
      <c r="I7" s="268" t="s">
        <v>774</v>
      </c>
      <c r="J7" s="239" t="s">
        <v>711</v>
      </c>
      <c r="K7" s="240" t="s">
        <v>110</v>
      </c>
      <c r="L7" s="292">
        <f>E7</f>
        <v>6090.9</v>
      </c>
      <c r="M7" s="234" t="s">
        <v>717</v>
      </c>
      <c r="N7" s="235" t="s">
        <v>917</v>
      </c>
      <c r="O7" s="275" t="s">
        <v>983</v>
      </c>
      <c r="P7" s="243"/>
    </row>
    <row r="8" spans="1:16" ht="81.55" x14ac:dyDescent="0.3">
      <c r="A8" s="229" t="s">
        <v>29</v>
      </c>
      <c r="B8" s="238" t="s">
        <v>918</v>
      </c>
      <c r="C8" s="239" t="s">
        <v>916</v>
      </c>
      <c r="D8" s="291">
        <v>10449.969999999999</v>
      </c>
      <c r="E8" s="291">
        <v>10449.969999999999</v>
      </c>
      <c r="F8" s="291">
        <f t="shared" si="1"/>
        <v>0</v>
      </c>
      <c r="G8" s="281">
        <f t="shared" si="0"/>
        <v>1</v>
      </c>
      <c r="H8" s="239" t="s">
        <v>909</v>
      </c>
      <c r="I8" s="268" t="s">
        <v>774</v>
      </c>
      <c r="J8" s="239" t="s">
        <v>711</v>
      </c>
      <c r="K8" s="240" t="s">
        <v>110</v>
      </c>
      <c r="L8" s="292">
        <f>E8</f>
        <v>10449.969999999999</v>
      </c>
      <c r="M8" s="234" t="s">
        <v>717</v>
      </c>
      <c r="N8" s="235" t="s">
        <v>919</v>
      </c>
      <c r="O8" s="275" t="s">
        <v>983</v>
      </c>
      <c r="P8" s="243"/>
    </row>
    <row r="9" spans="1:16" ht="97.85" x14ac:dyDescent="0.3">
      <c r="A9" s="229" t="s">
        <v>32</v>
      </c>
      <c r="B9" s="238" t="s">
        <v>920</v>
      </c>
      <c r="C9" s="239" t="s">
        <v>916</v>
      </c>
      <c r="D9" s="291">
        <v>29107.77</v>
      </c>
      <c r="E9" s="291">
        <v>29107.77</v>
      </c>
      <c r="F9" s="291">
        <f t="shared" si="1"/>
        <v>0</v>
      </c>
      <c r="G9" s="281">
        <f t="shared" si="0"/>
        <v>1</v>
      </c>
      <c r="H9" s="239" t="s">
        <v>909</v>
      </c>
      <c r="I9" s="268" t="s">
        <v>774</v>
      </c>
      <c r="J9" s="239" t="s">
        <v>711</v>
      </c>
      <c r="K9" s="240" t="s">
        <v>110</v>
      </c>
      <c r="L9" s="292">
        <v>26915.64</v>
      </c>
      <c r="M9" s="234" t="s">
        <v>717</v>
      </c>
      <c r="N9" s="244" t="s">
        <v>921</v>
      </c>
      <c r="O9" s="275" t="s">
        <v>983</v>
      </c>
      <c r="P9" s="243"/>
    </row>
    <row r="10" spans="1:16" ht="48.9" x14ac:dyDescent="0.3">
      <c r="A10" s="229" t="s">
        <v>34</v>
      </c>
      <c r="B10" s="245" t="s">
        <v>922</v>
      </c>
      <c r="C10" s="231" t="s">
        <v>923</v>
      </c>
      <c r="D10" s="291">
        <v>45798.53</v>
      </c>
      <c r="E10" s="291">
        <v>22899.264999999999</v>
      </c>
      <c r="F10" s="291">
        <f t="shared" si="1"/>
        <v>22899.264999999999</v>
      </c>
      <c r="G10" s="281">
        <f t="shared" si="0"/>
        <v>0.5</v>
      </c>
      <c r="H10" s="231" t="s">
        <v>924</v>
      </c>
      <c r="I10" s="286"/>
      <c r="J10" s="239" t="s">
        <v>367</v>
      </c>
      <c r="K10" s="240" t="s">
        <v>110</v>
      </c>
      <c r="L10" s="291">
        <v>23323.59</v>
      </c>
      <c r="M10" s="234" t="s">
        <v>676</v>
      </c>
      <c r="N10" s="244" t="s">
        <v>925</v>
      </c>
      <c r="O10" s="275" t="s">
        <v>1111</v>
      </c>
      <c r="P10" s="243"/>
    </row>
    <row r="11" spans="1:16" ht="48.9" x14ac:dyDescent="0.3">
      <c r="A11" s="229" t="s">
        <v>38</v>
      </c>
      <c r="B11" s="245" t="s">
        <v>1000</v>
      </c>
      <c r="C11" s="231"/>
      <c r="D11" s="291">
        <v>0</v>
      </c>
      <c r="E11" s="291">
        <v>12914.98</v>
      </c>
      <c r="F11" s="291">
        <v>0</v>
      </c>
      <c r="G11" s="281"/>
      <c r="H11" s="231" t="s">
        <v>924</v>
      </c>
      <c r="I11" s="286"/>
      <c r="J11" s="239" t="s">
        <v>367</v>
      </c>
      <c r="K11" s="240" t="s">
        <v>110</v>
      </c>
      <c r="L11" s="291">
        <v>12914.98</v>
      </c>
      <c r="M11" s="234" t="s">
        <v>676</v>
      </c>
      <c r="N11" s="244" t="s">
        <v>1119</v>
      </c>
      <c r="O11" s="275"/>
      <c r="P11" s="243"/>
    </row>
    <row r="12" spans="1:16" ht="146.75" x14ac:dyDescent="0.3">
      <c r="A12" s="229" t="s">
        <v>39</v>
      </c>
      <c r="B12" s="245" t="s">
        <v>926</v>
      </c>
      <c r="C12" s="287" t="s">
        <v>927</v>
      </c>
      <c r="D12" s="291">
        <v>47882.25</v>
      </c>
      <c r="E12" s="291">
        <v>28729.35</v>
      </c>
      <c r="F12" s="291">
        <f t="shared" si="1"/>
        <v>19152.900000000001</v>
      </c>
      <c r="G12" s="281">
        <f t="shared" si="0"/>
        <v>0.6</v>
      </c>
      <c r="H12" s="288" t="s">
        <v>928</v>
      </c>
      <c r="I12" s="286"/>
      <c r="J12" s="239" t="s">
        <v>865</v>
      </c>
      <c r="K12" s="240" t="s">
        <v>110</v>
      </c>
      <c r="L12" s="291">
        <v>25856.42</v>
      </c>
      <c r="M12" s="234" t="s">
        <v>717</v>
      </c>
      <c r="N12" s="242" t="s">
        <v>929</v>
      </c>
      <c r="O12" s="275" t="s">
        <v>1098</v>
      </c>
      <c r="P12" s="275" t="s">
        <v>1097</v>
      </c>
    </row>
    <row r="13" spans="1:16" ht="48.9" x14ac:dyDescent="0.3">
      <c r="A13" s="229" t="s">
        <v>41</v>
      </c>
      <c r="B13" s="245" t="s">
        <v>930</v>
      </c>
      <c r="C13" s="287" t="s">
        <v>931</v>
      </c>
      <c r="D13" s="291">
        <v>84334.25</v>
      </c>
      <c r="E13" s="291">
        <v>67467.399999999994</v>
      </c>
      <c r="F13" s="291">
        <f t="shared" si="1"/>
        <v>16866.850000000006</v>
      </c>
      <c r="G13" s="281">
        <f t="shared" si="0"/>
        <v>0.79999999999999993</v>
      </c>
      <c r="H13" s="231" t="s">
        <v>932</v>
      </c>
      <c r="I13" s="231"/>
      <c r="J13" s="239" t="s">
        <v>690</v>
      </c>
      <c r="K13" s="285" t="s">
        <v>111</v>
      </c>
      <c r="L13" s="291"/>
      <c r="M13" s="234" t="s">
        <v>717</v>
      </c>
      <c r="N13" s="242" t="s">
        <v>933</v>
      </c>
      <c r="O13" s="271"/>
      <c r="P13" s="243"/>
    </row>
    <row r="14" spans="1:16" ht="97.85" x14ac:dyDescent="0.3">
      <c r="A14" s="229" t="s">
        <v>45</v>
      </c>
      <c r="B14" s="289" t="s">
        <v>935</v>
      </c>
      <c r="C14" s="287">
        <v>45037</v>
      </c>
      <c r="D14" s="291">
        <v>35681.160000000003</v>
      </c>
      <c r="E14" s="291">
        <v>35681.160000000003</v>
      </c>
      <c r="F14" s="291">
        <f t="shared" si="1"/>
        <v>0</v>
      </c>
      <c r="G14" s="281">
        <f t="shared" si="0"/>
        <v>1</v>
      </c>
      <c r="H14" s="239" t="s">
        <v>909</v>
      </c>
      <c r="I14" s="268" t="s">
        <v>774</v>
      </c>
      <c r="J14" s="239" t="s">
        <v>936</v>
      </c>
      <c r="K14" s="240" t="s">
        <v>110</v>
      </c>
      <c r="L14" s="291">
        <v>28959.9</v>
      </c>
      <c r="M14" s="234" t="s">
        <v>717</v>
      </c>
      <c r="N14" s="242" t="s">
        <v>937</v>
      </c>
      <c r="O14" s="275" t="s">
        <v>983</v>
      </c>
      <c r="P14" s="243"/>
    </row>
    <row r="15" spans="1:16" ht="163.05000000000001" x14ac:dyDescent="0.3">
      <c r="A15" s="229" t="s">
        <v>49</v>
      </c>
      <c r="B15" s="238" t="s">
        <v>938</v>
      </c>
      <c r="C15" s="239" t="s">
        <v>939</v>
      </c>
      <c r="D15" s="291">
        <v>6600</v>
      </c>
      <c r="E15" s="291">
        <v>2640</v>
      </c>
      <c r="F15" s="291">
        <f t="shared" si="1"/>
        <v>3960</v>
      </c>
      <c r="G15" s="281">
        <f t="shared" si="0"/>
        <v>0.4</v>
      </c>
      <c r="H15" s="239" t="s">
        <v>940</v>
      </c>
      <c r="I15" s="278"/>
      <c r="J15" s="231" t="s">
        <v>893</v>
      </c>
      <c r="K15" s="240" t="s">
        <v>110</v>
      </c>
      <c r="L15" s="291">
        <v>2640</v>
      </c>
      <c r="M15" s="234" t="s">
        <v>676</v>
      </c>
      <c r="N15" s="242" t="s">
        <v>941</v>
      </c>
      <c r="O15" s="275" t="s">
        <v>1042</v>
      </c>
      <c r="P15" s="243"/>
    </row>
    <row r="16" spans="1:16" ht="65.25" x14ac:dyDescent="0.3">
      <c r="A16" s="229" t="s">
        <v>62</v>
      </c>
      <c r="B16" s="238" t="s">
        <v>942</v>
      </c>
      <c r="C16" s="239" t="s">
        <v>943</v>
      </c>
      <c r="D16" s="291">
        <v>44130.33</v>
      </c>
      <c r="E16" s="291">
        <v>27334.06</v>
      </c>
      <c r="F16" s="291">
        <f t="shared" si="1"/>
        <v>16796.27</v>
      </c>
      <c r="G16" s="281">
        <f t="shared" si="0"/>
        <v>0.61939396329009999</v>
      </c>
      <c r="H16" s="239" t="s">
        <v>944</v>
      </c>
      <c r="I16" s="278"/>
      <c r="J16" s="239" t="s">
        <v>37</v>
      </c>
      <c r="K16" s="240" t="s">
        <v>110</v>
      </c>
      <c r="L16" s="291">
        <v>22157.87</v>
      </c>
      <c r="M16" s="234" t="s">
        <v>717</v>
      </c>
      <c r="N16" s="242" t="s">
        <v>945</v>
      </c>
      <c r="O16" s="275" t="s">
        <v>982</v>
      </c>
      <c r="P16" s="243"/>
    </row>
    <row r="17" spans="1:16" ht="81.55" x14ac:dyDescent="0.3">
      <c r="A17" s="229" t="s">
        <v>63</v>
      </c>
      <c r="B17" s="238" t="s">
        <v>946</v>
      </c>
      <c r="C17" s="239" t="s">
        <v>947</v>
      </c>
      <c r="D17" s="291">
        <v>82055</v>
      </c>
      <c r="E17" s="291">
        <v>65644</v>
      </c>
      <c r="F17" s="291">
        <f t="shared" si="1"/>
        <v>16411</v>
      </c>
      <c r="G17" s="281">
        <f t="shared" si="0"/>
        <v>0.8</v>
      </c>
      <c r="H17" s="239" t="s">
        <v>948</v>
      </c>
      <c r="I17" s="278"/>
      <c r="J17" s="239" t="s">
        <v>37</v>
      </c>
      <c r="K17" s="240" t="s">
        <v>110</v>
      </c>
      <c r="L17" s="291">
        <v>24425</v>
      </c>
      <c r="M17" s="234" t="s">
        <v>676</v>
      </c>
      <c r="N17" s="242" t="s">
        <v>949</v>
      </c>
      <c r="O17" s="275" t="s">
        <v>992</v>
      </c>
      <c r="P17" s="243"/>
    </row>
    <row r="18" spans="1:16" ht="97.85" x14ac:dyDescent="0.3">
      <c r="A18" s="229" t="s">
        <v>65</v>
      </c>
      <c r="B18" s="238" t="s">
        <v>951</v>
      </c>
      <c r="C18" s="239" t="s">
        <v>952</v>
      </c>
      <c r="D18" s="291">
        <v>3347.94</v>
      </c>
      <c r="E18" s="291">
        <v>2678.35</v>
      </c>
      <c r="F18" s="291">
        <f t="shared" si="1"/>
        <v>669.59000000000015</v>
      </c>
      <c r="G18" s="281">
        <f t="shared" si="0"/>
        <v>0.79999940261772906</v>
      </c>
      <c r="H18" s="239" t="s">
        <v>953</v>
      </c>
      <c r="I18" s="278"/>
      <c r="J18" s="239" t="s">
        <v>37</v>
      </c>
      <c r="K18" s="285" t="s">
        <v>111</v>
      </c>
      <c r="L18" s="292"/>
      <c r="M18" s="234" t="s">
        <v>717</v>
      </c>
      <c r="N18" s="242" t="s">
        <v>954</v>
      </c>
      <c r="O18" s="271"/>
      <c r="P18" s="243"/>
    </row>
    <row r="19" spans="1:16" ht="65.25" x14ac:dyDescent="0.3">
      <c r="A19" s="229" t="s">
        <v>68</v>
      </c>
      <c r="B19" s="238" t="s">
        <v>955</v>
      </c>
      <c r="C19" s="239" t="s">
        <v>956</v>
      </c>
      <c r="D19" s="291">
        <v>19440</v>
      </c>
      <c r="E19" s="291">
        <v>19440</v>
      </c>
      <c r="F19" s="291">
        <f t="shared" si="1"/>
        <v>0</v>
      </c>
      <c r="G19" s="281">
        <f t="shared" si="0"/>
        <v>1</v>
      </c>
      <c r="H19" s="239" t="s">
        <v>957</v>
      </c>
      <c r="I19" s="239"/>
      <c r="J19" s="239" t="s">
        <v>865</v>
      </c>
      <c r="K19" s="285" t="s">
        <v>111</v>
      </c>
      <c r="L19" s="292"/>
      <c r="M19" s="234" t="s">
        <v>717</v>
      </c>
      <c r="N19" s="242" t="s">
        <v>958</v>
      </c>
      <c r="O19" s="271"/>
      <c r="P19" s="243"/>
    </row>
    <row r="20" spans="1:16" ht="228.25" x14ac:dyDescent="0.3">
      <c r="A20" s="229" t="s">
        <v>165</v>
      </c>
      <c r="B20" s="238" t="s">
        <v>959</v>
      </c>
      <c r="C20" s="239" t="s">
        <v>960</v>
      </c>
      <c r="D20" s="291">
        <v>1285371.46</v>
      </c>
      <c r="E20" s="291">
        <v>1028689.67</v>
      </c>
      <c r="F20" s="291">
        <f t="shared" si="1"/>
        <v>256681.78999999992</v>
      </c>
      <c r="G20" s="281">
        <f t="shared" si="0"/>
        <v>0.80030536075540382</v>
      </c>
      <c r="H20" s="239" t="s">
        <v>961</v>
      </c>
      <c r="I20" s="268" t="s">
        <v>774</v>
      </c>
      <c r="J20" s="239" t="s">
        <v>962</v>
      </c>
      <c r="K20" s="240" t="s">
        <v>110</v>
      </c>
      <c r="L20" s="292">
        <v>936316.49</v>
      </c>
      <c r="M20" s="234" t="s">
        <v>676</v>
      </c>
      <c r="N20" s="242" t="s">
        <v>1186</v>
      </c>
      <c r="O20" s="243" t="s">
        <v>1195</v>
      </c>
      <c r="P20" s="242"/>
    </row>
    <row r="21" spans="1:16" ht="48.9" x14ac:dyDescent="0.3">
      <c r="A21" s="229" t="s">
        <v>70</v>
      </c>
      <c r="B21" s="238" t="s">
        <v>973</v>
      </c>
      <c r="C21" s="239" t="s">
        <v>974</v>
      </c>
      <c r="D21" s="291">
        <v>132136.88</v>
      </c>
      <c r="E21" s="291">
        <v>105709.5</v>
      </c>
      <c r="F21" s="291">
        <f t="shared" si="1"/>
        <v>26427.380000000005</v>
      </c>
      <c r="G21" s="281">
        <f t="shared" si="0"/>
        <v>0.7999999697283604</v>
      </c>
      <c r="H21" s="239" t="s">
        <v>975</v>
      </c>
      <c r="I21" s="286"/>
      <c r="J21" s="239" t="s">
        <v>37</v>
      </c>
      <c r="K21" s="285" t="s">
        <v>111</v>
      </c>
      <c r="L21" s="292"/>
      <c r="M21" s="234" t="s">
        <v>717</v>
      </c>
      <c r="N21" s="242" t="s">
        <v>976</v>
      </c>
      <c r="O21" s="271"/>
      <c r="P21" s="242"/>
    </row>
    <row r="22" spans="1:16" ht="195.65" x14ac:dyDescent="0.3">
      <c r="A22" s="229" t="s">
        <v>72</v>
      </c>
      <c r="B22" s="238" t="s">
        <v>968</v>
      </c>
      <c r="C22" s="239" t="s">
        <v>969</v>
      </c>
      <c r="D22" s="291">
        <v>792000</v>
      </c>
      <c r="E22" s="291">
        <v>792000</v>
      </c>
      <c r="F22" s="291">
        <f t="shared" si="1"/>
        <v>0</v>
      </c>
      <c r="G22" s="281">
        <f t="shared" si="0"/>
        <v>1</v>
      </c>
      <c r="H22" s="239" t="s">
        <v>970</v>
      </c>
      <c r="I22" s="268" t="s">
        <v>774</v>
      </c>
      <c r="J22" s="239" t="s">
        <v>971</v>
      </c>
      <c r="K22" s="240" t="s">
        <v>110</v>
      </c>
      <c r="L22" s="292">
        <v>792000</v>
      </c>
      <c r="M22" s="234" t="s">
        <v>717</v>
      </c>
      <c r="N22" s="242" t="s">
        <v>972</v>
      </c>
      <c r="O22" s="243" t="s">
        <v>1015</v>
      </c>
      <c r="P22" s="243"/>
    </row>
    <row r="23" spans="1:16" ht="81.55" x14ac:dyDescent="0.3">
      <c r="A23" s="229" t="s">
        <v>75</v>
      </c>
      <c r="B23" s="238" t="s">
        <v>977</v>
      </c>
      <c r="C23" s="239" t="s">
        <v>978</v>
      </c>
      <c r="D23" s="291">
        <v>25613.759999999998</v>
      </c>
      <c r="E23" s="291">
        <v>10245.504000000001</v>
      </c>
      <c r="F23" s="291">
        <f t="shared" si="1"/>
        <v>15368.255999999998</v>
      </c>
      <c r="G23" s="281">
        <f t="shared" si="0"/>
        <v>0.40000000000000008</v>
      </c>
      <c r="H23" s="239" t="s">
        <v>979</v>
      </c>
      <c r="I23" s="286"/>
      <c r="J23" s="239" t="s">
        <v>893</v>
      </c>
      <c r="K23" s="240" t="s">
        <v>110</v>
      </c>
      <c r="L23" s="292">
        <v>10245.5</v>
      </c>
      <c r="M23" s="234" t="s">
        <v>717</v>
      </c>
      <c r="N23" s="242" t="s">
        <v>980</v>
      </c>
      <c r="O23" s="319" t="s">
        <v>1041</v>
      </c>
      <c r="P23" s="242"/>
    </row>
    <row r="24" spans="1:16" ht="81.55" x14ac:dyDescent="0.3">
      <c r="A24" s="229" t="s">
        <v>80</v>
      </c>
      <c r="B24" s="238" t="s">
        <v>984</v>
      </c>
      <c r="C24" s="239" t="s">
        <v>1009</v>
      </c>
      <c r="D24" s="291">
        <v>20187.5</v>
      </c>
      <c r="E24" s="291">
        <v>7625</v>
      </c>
      <c r="F24" s="291">
        <f t="shared" si="1"/>
        <v>12562.5</v>
      </c>
      <c r="G24" s="281">
        <f t="shared" si="0"/>
        <v>0.37770897832817335</v>
      </c>
      <c r="H24" s="239" t="s">
        <v>985</v>
      </c>
      <c r="I24" s="279"/>
      <c r="J24" s="239" t="s">
        <v>893</v>
      </c>
      <c r="K24" s="240" t="s">
        <v>110</v>
      </c>
      <c r="L24" s="292">
        <v>7625</v>
      </c>
      <c r="M24" s="234" t="s">
        <v>676</v>
      </c>
      <c r="N24" s="242" t="s">
        <v>986</v>
      </c>
      <c r="O24" s="322" t="s">
        <v>1170</v>
      </c>
      <c r="P24" s="235"/>
    </row>
    <row r="25" spans="1:16" ht="146.75" x14ac:dyDescent="0.3">
      <c r="A25" s="229" t="s">
        <v>81</v>
      </c>
      <c r="B25" s="238" t="s">
        <v>987</v>
      </c>
      <c r="C25" s="239" t="s">
        <v>990</v>
      </c>
      <c r="D25" s="291">
        <v>49375</v>
      </c>
      <c r="E25" s="291">
        <v>30000</v>
      </c>
      <c r="F25" s="291">
        <f t="shared" si="1"/>
        <v>19375</v>
      </c>
      <c r="G25" s="281">
        <f t="shared" si="0"/>
        <v>0.60759493670886078</v>
      </c>
      <c r="H25" s="316" t="s">
        <v>988</v>
      </c>
      <c r="I25" s="279"/>
      <c r="J25" s="242" t="s">
        <v>936</v>
      </c>
      <c r="K25" s="240" t="s">
        <v>110</v>
      </c>
      <c r="L25" s="292">
        <v>30000</v>
      </c>
      <c r="M25" s="234" t="s">
        <v>676</v>
      </c>
      <c r="N25" s="242" t="s">
        <v>989</v>
      </c>
      <c r="O25" s="322" t="s">
        <v>1131</v>
      </c>
      <c r="P25" s="235"/>
    </row>
    <row r="26" spans="1:16" ht="97.85" x14ac:dyDescent="0.3">
      <c r="A26" s="229" t="s">
        <v>85</v>
      </c>
      <c r="B26" s="238" t="s">
        <v>996</v>
      </c>
      <c r="C26" s="239" t="s">
        <v>997</v>
      </c>
      <c r="D26" s="291">
        <v>11812.5</v>
      </c>
      <c r="E26" s="291">
        <v>11812.5</v>
      </c>
      <c r="F26" s="291">
        <f t="shared" si="1"/>
        <v>0</v>
      </c>
      <c r="G26" s="281">
        <f t="shared" si="0"/>
        <v>1</v>
      </c>
      <c r="H26" s="239" t="s">
        <v>998</v>
      </c>
      <c r="I26" s="279"/>
      <c r="J26" s="242" t="s">
        <v>875</v>
      </c>
      <c r="K26" s="285" t="s">
        <v>111</v>
      </c>
      <c r="L26" s="292"/>
      <c r="M26" s="234" t="s">
        <v>717</v>
      </c>
      <c r="N26" s="242" t="s">
        <v>999</v>
      </c>
      <c r="O26" s="318" t="s">
        <v>1001</v>
      </c>
      <c r="P26" s="235"/>
    </row>
    <row r="27" spans="1:16" ht="48.9" x14ac:dyDescent="0.3">
      <c r="A27" s="229" t="s">
        <v>88</v>
      </c>
      <c r="B27" s="238" t="s">
        <v>1002</v>
      </c>
      <c r="C27" s="239" t="s">
        <v>1003</v>
      </c>
      <c r="D27" s="291">
        <v>160000</v>
      </c>
      <c r="E27" s="291">
        <v>128000</v>
      </c>
      <c r="F27" s="291">
        <f t="shared" si="1"/>
        <v>32000</v>
      </c>
      <c r="G27" s="281">
        <f t="shared" si="0"/>
        <v>0.8</v>
      </c>
      <c r="H27" s="239" t="s">
        <v>1004</v>
      </c>
      <c r="I27" s="279"/>
      <c r="J27" s="242" t="s">
        <v>690</v>
      </c>
      <c r="K27" s="285" t="s">
        <v>111</v>
      </c>
      <c r="L27" s="292"/>
      <c r="M27" s="234" t="s">
        <v>717</v>
      </c>
      <c r="N27" s="242" t="s">
        <v>1005</v>
      </c>
      <c r="O27" s="318"/>
      <c r="P27" s="235"/>
    </row>
    <row r="28" spans="1:16" ht="179.35" x14ac:dyDescent="0.3">
      <c r="A28" s="229" t="s">
        <v>90</v>
      </c>
      <c r="B28" s="238" t="s">
        <v>1006</v>
      </c>
      <c r="C28" s="239" t="s">
        <v>1007</v>
      </c>
      <c r="D28" s="291">
        <v>1039775.94</v>
      </c>
      <c r="E28" s="291">
        <v>1039775.94</v>
      </c>
      <c r="F28" s="291">
        <f t="shared" si="1"/>
        <v>0</v>
      </c>
      <c r="G28" s="281">
        <f t="shared" si="0"/>
        <v>1</v>
      </c>
      <c r="H28" s="239" t="s">
        <v>1006</v>
      </c>
      <c r="I28" s="268" t="s">
        <v>774</v>
      </c>
      <c r="J28" s="242" t="s">
        <v>962</v>
      </c>
      <c r="K28" s="285" t="s">
        <v>111</v>
      </c>
      <c r="L28" s="292"/>
      <c r="M28" s="234" t="s">
        <v>717</v>
      </c>
      <c r="N28" s="242" t="s">
        <v>1008</v>
      </c>
      <c r="O28" s="318" t="s">
        <v>1110</v>
      </c>
      <c r="P28" s="235"/>
    </row>
    <row r="29" spans="1:16" ht="32.6" x14ac:dyDescent="0.3">
      <c r="A29" s="229"/>
      <c r="B29" s="238"/>
      <c r="C29" s="239"/>
      <c r="D29" s="292"/>
      <c r="E29" s="292"/>
      <c r="F29" s="314" t="s">
        <v>1096</v>
      </c>
      <c r="G29" s="315"/>
      <c r="H29" s="239" t="s">
        <v>966</v>
      </c>
      <c r="I29" s="251" t="s">
        <v>589</v>
      </c>
      <c r="J29" s="252"/>
      <c r="K29" s="240"/>
      <c r="L29" s="292"/>
      <c r="M29" s="239"/>
      <c r="N29" s="244"/>
      <c r="O29" s="236"/>
      <c r="P29" s="236"/>
    </row>
    <row r="30" spans="1:16" s="257" customFormat="1" x14ac:dyDescent="0.3">
      <c r="A30" s="229"/>
      <c r="B30" s="347" t="s">
        <v>588</v>
      </c>
      <c r="C30" s="348"/>
      <c r="D30" s="293">
        <f>SUM(D2:D29)</f>
        <v>9240077.9400000013</v>
      </c>
      <c r="E30" s="293"/>
      <c r="F30" s="293">
        <f>SUM(F2:F28)</f>
        <v>588816.80099999998</v>
      </c>
      <c r="G30" s="283"/>
      <c r="H30" s="253"/>
      <c r="I30" s="293">
        <f>SUM(L22,L20,L14,L9,L8,L7,L5,L3)</f>
        <v>3713390.4699999997</v>
      </c>
      <c r="J30" s="254"/>
      <c r="K30" s="255"/>
      <c r="L30" s="293">
        <f>SUM(L2:L29)</f>
        <v>3878378.83</v>
      </c>
      <c r="M30" s="256"/>
    </row>
    <row r="31" spans="1:16" x14ac:dyDescent="0.3">
      <c r="A31" s="229"/>
      <c r="B31" s="238"/>
      <c r="C31" s="239"/>
      <c r="D31" s="292"/>
      <c r="E31" s="292"/>
      <c r="F31" s="292"/>
      <c r="G31" s="282"/>
      <c r="H31" s="239"/>
      <c r="I31" s="239"/>
      <c r="J31" s="239"/>
      <c r="K31" s="240"/>
      <c r="L31" s="292"/>
      <c r="M31" s="239"/>
      <c r="N31" s="244"/>
      <c r="O31" s="243"/>
      <c r="P31" s="243"/>
    </row>
    <row r="32" spans="1:16" x14ac:dyDescent="0.3">
      <c r="A32" s="229"/>
      <c r="B32" s="238"/>
      <c r="C32" s="239"/>
      <c r="D32" s="292"/>
      <c r="E32" s="292"/>
      <c r="F32" s="292"/>
      <c r="G32" s="282"/>
      <c r="H32" s="239"/>
      <c r="I32" s="239"/>
      <c r="J32" s="239"/>
      <c r="K32" s="239"/>
      <c r="L32" s="292"/>
      <c r="M32" s="239"/>
      <c r="N32" s="242"/>
    </row>
    <row r="33" spans="1:16" x14ac:dyDescent="0.3">
      <c r="A33" s="229"/>
      <c r="B33" s="238"/>
      <c r="C33" s="239"/>
      <c r="D33" s="292"/>
      <c r="E33" s="292"/>
      <c r="F33" s="292"/>
      <c r="G33" s="282"/>
      <c r="H33" s="239"/>
      <c r="I33" s="239"/>
      <c r="J33" s="239"/>
      <c r="K33" s="239"/>
      <c r="L33" s="292"/>
      <c r="M33" s="239"/>
      <c r="N33" s="242"/>
    </row>
    <row r="34" spans="1:16" s="259" customFormat="1" x14ac:dyDescent="0.3">
      <c r="A34" s="229"/>
      <c r="B34" s="230"/>
      <c r="C34" s="231"/>
      <c r="D34" s="291"/>
      <c r="E34" s="291"/>
      <c r="F34" s="291"/>
      <c r="G34" s="281"/>
      <c r="H34" s="231"/>
      <c r="I34" s="231"/>
      <c r="J34" s="231"/>
      <c r="K34" s="231"/>
      <c r="L34" s="291"/>
      <c r="M34" s="231"/>
      <c r="N34" s="235"/>
      <c r="O34" s="258"/>
      <c r="P34" s="258"/>
    </row>
    <row r="35" spans="1:16" s="260" customFormat="1" x14ac:dyDescent="0.3">
      <c r="A35" s="229"/>
      <c r="B35" s="238"/>
      <c r="C35" s="239"/>
      <c r="D35" s="292"/>
      <c r="E35" s="292"/>
      <c r="F35" s="292"/>
      <c r="G35" s="282"/>
      <c r="H35" s="239"/>
      <c r="I35" s="239"/>
      <c r="J35" s="239"/>
      <c r="K35" s="239"/>
      <c r="L35" s="292"/>
      <c r="M35" s="239"/>
      <c r="N35" s="242"/>
      <c r="O35" s="258"/>
      <c r="P35" s="258"/>
    </row>
    <row r="36" spans="1:16" s="260" customFormat="1" x14ac:dyDescent="0.3">
      <c r="A36" s="229"/>
      <c r="B36" s="238"/>
      <c r="C36" s="239"/>
      <c r="D36" s="292"/>
      <c r="E36" s="292"/>
      <c r="F36" s="292"/>
      <c r="G36" s="282"/>
      <c r="H36" s="239"/>
      <c r="I36" s="239"/>
      <c r="J36" s="239"/>
      <c r="K36" s="239"/>
      <c r="L36" s="292"/>
      <c r="M36" s="239"/>
      <c r="N36" s="242"/>
      <c r="O36" s="258"/>
      <c r="P36" s="258"/>
    </row>
    <row r="37" spans="1:16" s="260" customFormat="1" x14ac:dyDescent="0.3">
      <c r="A37" s="229"/>
      <c r="B37" s="238"/>
      <c r="C37" s="239"/>
      <c r="D37" s="292"/>
      <c r="E37" s="292"/>
      <c r="F37" s="292"/>
      <c r="G37" s="282"/>
      <c r="H37" s="239"/>
      <c r="I37" s="239"/>
      <c r="J37" s="239"/>
      <c r="K37" s="239"/>
      <c r="L37" s="292"/>
      <c r="M37" s="239"/>
      <c r="N37" s="242"/>
      <c r="O37" s="258"/>
      <c r="P37" s="258"/>
    </row>
    <row r="38" spans="1:16" s="260" customFormat="1" x14ac:dyDescent="0.3">
      <c r="A38" s="229"/>
      <c r="B38" s="238"/>
      <c r="C38" s="239"/>
      <c r="D38" s="292"/>
      <c r="E38" s="292"/>
      <c r="F38" s="292"/>
      <c r="G38" s="282"/>
      <c r="H38" s="239"/>
      <c r="I38" s="239"/>
      <c r="J38" s="239"/>
      <c r="K38" s="239"/>
      <c r="L38" s="292"/>
      <c r="M38" s="239"/>
      <c r="N38" s="242"/>
      <c r="O38" s="258"/>
      <c r="P38" s="258"/>
    </row>
    <row r="39" spans="1:16" s="260" customFormat="1" x14ac:dyDescent="0.3">
      <c r="A39" s="229"/>
      <c r="B39" s="349" t="s">
        <v>496</v>
      </c>
      <c r="C39" s="350"/>
      <c r="D39" s="350"/>
      <c r="E39" s="350"/>
      <c r="F39" s="350"/>
      <c r="G39" s="350"/>
      <c r="H39" s="350"/>
      <c r="I39" s="350"/>
      <c r="J39" s="350"/>
      <c r="K39" s="350"/>
      <c r="L39" s="350"/>
      <c r="M39" s="350"/>
      <c r="N39" s="351"/>
      <c r="O39" s="258"/>
      <c r="P39" s="258"/>
    </row>
    <row r="40" spans="1:16" s="260" customFormat="1" x14ac:dyDescent="0.3">
      <c r="A40" s="229"/>
      <c r="B40" s="238"/>
      <c r="C40" s="239"/>
      <c r="D40" s="292"/>
      <c r="E40" s="292"/>
      <c r="F40" s="292"/>
      <c r="G40" s="282"/>
      <c r="H40" s="239"/>
      <c r="I40" s="239"/>
      <c r="J40" s="239"/>
      <c r="K40" s="239"/>
      <c r="L40" s="292"/>
      <c r="M40" s="239"/>
      <c r="N40" s="242"/>
      <c r="O40" s="258"/>
      <c r="P40" s="258"/>
    </row>
    <row r="41" spans="1:16" s="260" customFormat="1" x14ac:dyDescent="0.3">
      <c r="A41" s="229"/>
      <c r="B41" s="238"/>
      <c r="C41" s="239"/>
      <c r="D41" s="292"/>
      <c r="E41" s="292"/>
      <c r="F41" s="292"/>
      <c r="G41" s="282"/>
      <c r="H41" s="239"/>
      <c r="I41" s="239"/>
      <c r="J41" s="239"/>
      <c r="K41" s="239"/>
      <c r="L41" s="292"/>
      <c r="M41" s="239"/>
      <c r="N41" s="242"/>
      <c r="O41" s="258"/>
      <c r="P41" s="258"/>
    </row>
    <row r="42" spans="1:16" s="260" customFormat="1" x14ac:dyDescent="0.3">
      <c r="A42" s="229"/>
      <c r="B42" s="238"/>
      <c r="C42" s="239"/>
      <c r="D42" s="292"/>
      <c r="E42" s="292"/>
      <c r="F42" s="292"/>
      <c r="G42" s="282"/>
      <c r="H42" s="239"/>
      <c r="I42" s="239"/>
      <c r="J42" s="239"/>
      <c r="K42" s="239"/>
      <c r="L42" s="292"/>
      <c r="M42" s="239"/>
      <c r="N42" s="242"/>
      <c r="O42" s="258"/>
      <c r="P42" s="258"/>
    </row>
    <row r="43" spans="1:16" s="260" customFormat="1" x14ac:dyDescent="0.3">
      <c r="A43" s="229"/>
      <c r="B43" s="238"/>
      <c r="C43" s="239"/>
      <c r="D43" s="292"/>
      <c r="E43" s="292"/>
      <c r="F43" s="292"/>
      <c r="G43" s="282"/>
      <c r="H43" s="239"/>
      <c r="I43" s="239"/>
      <c r="J43" s="239"/>
      <c r="K43" s="239"/>
      <c r="L43" s="292"/>
      <c r="M43" s="239"/>
      <c r="N43" s="242"/>
      <c r="O43" s="258"/>
      <c r="P43" s="258"/>
    </row>
    <row r="44" spans="1:16" s="260" customFormat="1" x14ac:dyDescent="0.3">
      <c r="A44" s="229"/>
      <c r="B44" s="238"/>
      <c r="C44" s="239"/>
      <c r="D44" s="292"/>
      <c r="E44" s="292"/>
      <c r="F44" s="292"/>
      <c r="G44" s="282"/>
      <c r="H44" s="239"/>
      <c r="I44" s="239"/>
      <c r="J44" s="239"/>
      <c r="K44" s="239"/>
      <c r="L44" s="292"/>
      <c r="M44" s="239"/>
      <c r="N44" s="242"/>
      <c r="O44" s="258"/>
      <c r="P44" s="258"/>
    </row>
    <row r="45" spans="1:16" s="260" customFormat="1" x14ac:dyDescent="0.3">
      <c r="A45" s="229"/>
      <c r="B45" s="238"/>
      <c r="C45" s="239"/>
      <c r="D45" s="292"/>
      <c r="E45" s="292"/>
      <c r="F45" s="292"/>
      <c r="G45" s="282"/>
      <c r="H45" s="239"/>
      <c r="I45" s="239"/>
      <c r="J45" s="239"/>
      <c r="K45" s="239"/>
      <c r="L45" s="292"/>
      <c r="M45" s="239"/>
      <c r="N45" s="242"/>
      <c r="O45" s="258"/>
      <c r="P45" s="258"/>
    </row>
    <row r="46" spans="1:16" s="260" customFormat="1" x14ac:dyDescent="0.3">
      <c r="A46" s="229"/>
      <c r="B46" s="238"/>
      <c r="C46" s="239"/>
      <c r="D46" s="292"/>
      <c r="E46" s="292"/>
      <c r="F46" s="292"/>
      <c r="G46" s="282"/>
      <c r="H46" s="239"/>
      <c r="I46" s="239"/>
      <c r="J46" s="239"/>
      <c r="K46" s="239"/>
      <c r="L46" s="292"/>
      <c r="M46" s="239"/>
      <c r="N46" s="242"/>
      <c r="O46" s="258"/>
      <c r="P46" s="258"/>
    </row>
    <row r="47" spans="1:16" s="260" customFormat="1" x14ac:dyDescent="0.3">
      <c r="A47" s="229"/>
      <c r="B47" s="238"/>
      <c r="C47" s="239"/>
      <c r="D47" s="292"/>
      <c r="E47" s="292"/>
      <c r="F47" s="292"/>
      <c r="G47" s="282"/>
      <c r="H47" s="239"/>
      <c r="I47" s="239"/>
      <c r="J47" s="239"/>
      <c r="K47" s="239"/>
      <c r="L47" s="292"/>
      <c r="M47" s="239"/>
      <c r="N47" s="242"/>
      <c r="O47" s="258"/>
      <c r="P47" s="258"/>
    </row>
    <row r="48" spans="1:16" s="260" customFormat="1" x14ac:dyDescent="0.3">
      <c r="A48" s="229"/>
      <c r="B48" s="238"/>
      <c r="C48" s="239"/>
      <c r="D48" s="292"/>
      <c r="E48" s="292"/>
      <c r="F48" s="292"/>
      <c r="G48" s="282"/>
      <c r="H48" s="239"/>
      <c r="I48" s="239"/>
      <c r="J48" s="239"/>
      <c r="K48" s="239"/>
      <c r="L48" s="292"/>
      <c r="M48" s="239"/>
      <c r="N48" s="242"/>
      <c r="O48" s="258"/>
      <c r="P48" s="258"/>
    </row>
    <row r="49" spans="1:16" s="260" customFormat="1" x14ac:dyDescent="0.3">
      <c r="A49" s="229" t="s">
        <v>38</v>
      </c>
      <c r="B49" s="238"/>
      <c r="C49" s="239"/>
      <c r="D49" s="292"/>
      <c r="E49" s="292"/>
      <c r="F49" s="292"/>
      <c r="G49" s="282"/>
      <c r="H49" s="239"/>
      <c r="I49" s="239"/>
      <c r="J49" s="239"/>
      <c r="K49" s="239"/>
      <c r="L49" s="292"/>
      <c r="M49" s="239"/>
      <c r="N49" s="242"/>
      <c r="O49" s="258"/>
      <c r="P49" s="258"/>
    </row>
    <row r="50" spans="1:16" s="260" customFormat="1" x14ac:dyDescent="0.3">
      <c r="A50" s="229" t="s">
        <v>39</v>
      </c>
      <c r="B50" s="238"/>
      <c r="C50" s="239"/>
      <c r="D50" s="292"/>
      <c r="E50" s="292"/>
      <c r="F50" s="292"/>
      <c r="G50" s="282"/>
      <c r="H50" s="239"/>
      <c r="I50" s="239"/>
      <c r="J50" s="239"/>
      <c r="K50" s="239"/>
      <c r="L50" s="292"/>
      <c r="M50" s="239"/>
      <c r="N50" s="242"/>
      <c r="O50" s="258"/>
      <c r="P50" s="258"/>
    </row>
  </sheetData>
  <mergeCells count="2">
    <mergeCell ref="B30:C30"/>
    <mergeCell ref="B39:N39"/>
  </mergeCells>
  <pageMargins left="0.23622047244094491" right="0.23622047244094491" top="0.74803149606299213" bottom="0.74803149606299213" header="0.31496062992125984" footer="0.31496062992125984"/>
  <pageSetup paperSize="9" scale="37" fitToHeight="0" orientation="landscape" r:id="rId1"/>
  <rowBreaks count="2" manualBreakCount="2">
    <brk id="14" max="15" man="1"/>
    <brk id="24"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6A692-6F5D-45CC-8BAE-F5F7131B46F1}">
  <sheetPr>
    <pageSetUpPr fitToPage="1"/>
  </sheetPr>
  <dimension ref="A1:Q51"/>
  <sheetViews>
    <sheetView tabSelected="1" view="pageBreakPreview" zoomScale="10" zoomScaleNormal="40" zoomScaleSheetLayoutView="10" workbookViewId="0">
      <pane ySplit="1" topLeftCell="A2" activePane="bottomLeft" state="frozen"/>
      <selection pane="bottomLeft" activeCell="A28" sqref="A28:XFD28"/>
    </sheetView>
  </sheetViews>
  <sheetFormatPr defaultColWidth="8.875" defaultRowHeight="16.3" x14ac:dyDescent="0.3"/>
  <cols>
    <col min="1" max="1" width="6.375" style="237" bestFit="1" customWidth="1"/>
    <col min="2" max="2" width="32.125" style="261" customWidth="1"/>
    <col min="3" max="3" width="15" style="261" bestFit="1" customWidth="1"/>
    <col min="4" max="4" width="26.375" style="262" bestFit="1" customWidth="1"/>
    <col min="5" max="5" width="32" style="262" bestFit="1" customWidth="1"/>
    <col min="6" max="6" width="18.375" style="262" bestFit="1" customWidth="1"/>
    <col min="7" max="7" width="15.125" style="284" bestFit="1" customWidth="1"/>
    <col min="8" max="8" width="50.375" style="261" customWidth="1"/>
    <col min="9" max="9" width="24.625" style="261" bestFit="1" customWidth="1"/>
    <col min="10" max="10" width="22" style="261" bestFit="1" customWidth="1"/>
    <col min="11" max="11" width="12.125" style="261" bestFit="1" customWidth="1"/>
    <col min="12" max="12" width="26.375" style="262" bestFit="1" customWidth="1"/>
    <col min="13" max="13" width="17.375" style="261" customWidth="1"/>
    <col min="14" max="14" width="63.375" style="261" customWidth="1"/>
    <col min="15" max="15" width="17.375" style="261" customWidth="1"/>
    <col min="16" max="16" width="15.375" style="258" customWidth="1"/>
    <col min="17" max="17" width="10.875" style="258" bestFit="1" customWidth="1"/>
    <col min="18" max="16384" width="8.875" style="237"/>
  </cols>
  <sheetData>
    <row r="1" spans="1:17" s="228" customFormat="1" ht="48.9" x14ac:dyDescent="0.3">
      <c r="A1" s="222" t="s">
        <v>125</v>
      </c>
      <c r="B1" s="223" t="s">
        <v>0</v>
      </c>
      <c r="C1" s="224" t="s">
        <v>1</v>
      </c>
      <c r="D1" s="225" t="s">
        <v>3</v>
      </c>
      <c r="E1" s="225" t="s">
        <v>2</v>
      </c>
      <c r="F1" s="225" t="s">
        <v>4</v>
      </c>
      <c r="G1" s="280" t="s">
        <v>881</v>
      </c>
      <c r="H1" s="226" t="s">
        <v>5</v>
      </c>
      <c r="I1" s="226" t="s">
        <v>465</v>
      </c>
      <c r="J1" s="226" t="s">
        <v>6</v>
      </c>
      <c r="K1" s="226" t="s">
        <v>109</v>
      </c>
      <c r="L1" s="225" t="s">
        <v>301</v>
      </c>
      <c r="M1" s="226" t="s">
        <v>169</v>
      </c>
      <c r="N1" s="226" t="s">
        <v>513</v>
      </c>
      <c r="O1" s="226" t="s">
        <v>129</v>
      </c>
      <c r="P1" s="227" t="s">
        <v>592</v>
      </c>
      <c r="Q1" s="227" t="s">
        <v>632</v>
      </c>
    </row>
    <row r="2" spans="1:17" ht="65.25" x14ac:dyDescent="0.3">
      <c r="A2" s="229" t="s">
        <v>7</v>
      </c>
      <c r="B2" s="230" t="s">
        <v>762</v>
      </c>
      <c r="C2" s="231" t="s">
        <v>763</v>
      </c>
      <c r="D2" s="232">
        <v>830650.75</v>
      </c>
      <c r="E2" s="232">
        <v>430650.75</v>
      </c>
      <c r="F2" s="232">
        <f>SUM(D2-E2)</f>
        <v>400000</v>
      </c>
      <c r="G2" s="281">
        <f>E2/D2</f>
        <v>0.51844984188601528</v>
      </c>
      <c r="H2" s="231" t="s">
        <v>764</v>
      </c>
      <c r="I2" s="231"/>
      <c r="J2" s="231" t="s">
        <v>180</v>
      </c>
      <c r="K2" s="267" t="s">
        <v>111</v>
      </c>
      <c r="L2" s="232"/>
      <c r="M2" s="234" t="s">
        <v>676</v>
      </c>
      <c r="N2" s="231" t="s">
        <v>765</v>
      </c>
      <c r="O2" s="297"/>
      <c r="P2" s="235"/>
      <c r="Q2" s="236" t="s">
        <v>633</v>
      </c>
    </row>
    <row r="3" spans="1:17" ht="163.05000000000001" x14ac:dyDescent="0.3">
      <c r="A3" s="229" t="s">
        <v>11</v>
      </c>
      <c r="B3" s="238" t="s">
        <v>766</v>
      </c>
      <c r="C3" s="239" t="s">
        <v>769</v>
      </c>
      <c r="D3" s="232">
        <v>207500</v>
      </c>
      <c r="E3" s="232">
        <v>120000</v>
      </c>
      <c r="F3" s="232">
        <f t="shared" ref="F3:F16" si="0">SUM(D3-E3)</f>
        <v>87500</v>
      </c>
      <c r="G3" s="281">
        <f t="shared" ref="G3:G13" si="1">E3/D3</f>
        <v>0.57831325301204817</v>
      </c>
      <c r="H3" s="231" t="s">
        <v>764</v>
      </c>
      <c r="I3" s="231"/>
      <c r="J3" s="231" t="s">
        <v>180</v>
      </c>
      <c r="K3" s="267" t="s">
        <v>111</v>
      </c>
      <c r="L3" s="232"/>
      <c r="M3" s="234" t="s">
        <v>676</v>
      </c>
      <c r="N3" s="239" t="s">
        <v>767</v>
      </c>
      <c r="O3" s="298" t="s">
        <v>768</v>
      </c>
      <c r="P3" s="242"/>
      <c r="Q3" s="236" t="s">
        <v>633</v>
      </c>
    </row>
    <row r="4" spans="1:17" ht="130.44999999999999" x14ac:dyDescent="0.3">
      <c r="A4" s="229" t="s">
        <v>16</v>
      </c>
      <c r="B4" s="238" t="s">
        <v>771</v>
      </c>
      <c r="C4" s="239" t="s">
        <v>772</v>
      </c>
      <c r="D4" s="232">
        <v>527900</v>
      </c>
      <c r="E4" s="232">
        <v>375780</v>
      </c>
      <c r="F4" s="232">
        <f t="shared" si="0"/>
        <v>152120</v>
      </c>
      <c r="G4" s="281">
        <f t="shared" si="1"/>
        <v>0.71183936351581734</v>
      </c>
      <c r="H4" s="239" t="s">
        <v>773</v>
      </c>
      <c r="I4" s="268" t="s">
        <v>774</v>
      </c>
      <c r="J4" s="239" t="s">
        <v>770</v>
      </c>
      <c r="K4" s="266" t="s">
        <v>110</v>
      </c>
      <c r="L4" s="241">
        <v>330000</v>
      </c>
      <c r="M4" s="234" t="s">
        <v>717</v>
      </c>
      <c r="N4" s="296"/>
      <c r="O4" s="300" t="s">
        <v>1201</v>
      </c>
      <c r="P4" s="242"/>
      <c r="Q4" s="236" t="s">
        <v>645</v>
      </c>
    </row>
    <row r="5" spans="1:17" ht="48.9" x14ac:dyDescent="0.3">
      <c r="A5" s="229" t="s">
        <v>18</v>
      </c>
      <c r="B5" s="238" t="s">
        <v>781</v>
      </c>
      <c r="C5" s="239" t="s">
        <v>782</v>
      </c>
      <c r="D5" s="232">
        <v>1344931.25</v>
      </c>
      <c r="E5" s="232">
        <v>476756</v>
      </c>
      <c r="F5" s="232">
        <f t="shared" ref="F5:F7" si="2">SUM(D5-E5)</f>
        <v>868175.25</v>
      </c>
      <c r="G5" s="281">
        <f t="shared" si="1"/>
        <v>0.35448354702145557</v>
      </c>
      <c r="H5" s="239" t="s">
        <v>783</v>
      </c>
      <c r="I5" s="239"/>
      <c r="J5" s="239" t="s">
        <v>690</v>
      </c>
      <c r="K5" s="267" t="s">
        <v>111</v>
      </c>
      <c r="L5" s="241"/>
      <c r="M5" s="234" t="s">
        <v>717</v>
      </c>
      <c r="N5" s="296"/>
      <c r="O5" s="299"/>
      <c r="P5" s="242"/>
      <c r="Q5" s="236"/>
    </row>
    <row r="6" spans="1:17" ht="211.95" x14ac:dyDescent="0.3">
      <c r="A6" s="229" t="s">
        <v>22</v>
      </c>
      <c r="B6" s="238" t="s">
        <v>775</v>
      </c>
      <c r="C6" s="239" t="s">
        <v>776</v>
      </c>
      <c r="D6" s="241">
        <v>815654.06</v>
      </c>
      <c r="E6" s="241">
        <v>815654.06</v>
      </c>
      <c r="F6" s="232">
        <f t="shared" si="2"/>
        <v>0</v>
      </c>
      <c r="G6" s="281">
        <f t="shared" si="1"/>
        <v>1</v>
      </c>
      <c r="H6" s="239" t="s">
        <v>777</v>
      </c>
      <c r="I6" s="239"/>
      <c r="J6" s="239" t="s">
        <v>37</v>
      </c>
      <c r="K6" s="266" t="s">
        <v>110</v>
      </c>
      <c r="L6" s="241">
        <v>684326.31</v>
      </c>
      <c r="M6" s="234" t="s">
        <v>676</v>
      </c>
      <c r="N6" s="296" t="s">
        <v>778</v>
      </c>
      <c r="O6" s="300" t="s">
        <v>950</v>
      </c>
      <c r="P6" s="319" t="s">
        <v>1016</v>
      </c>
      <c r="Q6" s="236" t="s">
        <v>633</v>
      </c>
    </row>
    <row r="7" spans="1:17" ht="97.85" x14ac:dyDescent="0.3">
      <c r="A7" s="229" t="s">
        <v>27</v>
      </c>
      <c r="B7" s="238" t="s">
        <v>779</v>
      </c>
      <c r="C7" s="239" t="s">
        <v>776</v>
      </c>
      <c r="D7" s="232">
        <v>197500</v>
      </c>
      <c r="E7" s="232">
        <v>158000</v>
      </c>
      <c r="F7" s="232">
        <f t="shared" si="2"/>
        <v>39500</v>
      </c>
      <c r="G7" s="281">
        <f>E7/D7</f>
        <v>0.8</v>
      </c>
      <c r="H7" s="239" t="s">
        <v>777</v>
      </c>
      <c r="I7" s="239"/>
      <c r="J7" s="239" t="s">
        <v>37</v>
      </c>
      <c r="K7" s="266" t="s">
        <v>110</v>
      </c>
      <c r="L7" s="241">
        <v>197500</v>
      </c>
      <c r="M7" s="234" t="s">
        <v>676</v>
      </c>
      <c r="N7" s="231" t="s">
        <v>780</v>
      </c>
      <c r="O7" s="300" t="s">
        <v>965</v>
      </c>
      <c r="P7" s="319" t="s">
        <v>1017</v>
      </c>
      <c r="Q7" s="236" t="s">
        <v>633</v>
      </c>
    </row>
    <row r="8" spans="1:17" ht="146.75" x14ac:dyDescent="0.3">
      <c r="A8" s="229" t="s">
        <v>29</v>
      </c>
      <c r="B8" s="238" t="s">
        <v>784</v>
      </c>
      <c r="C8" s="239" t="s">
        <v>785</v>
      </c>
      <c r="D8" s="232">
        <v>761350</v>
      </c>
      <c r="E8" s="232">
        <v>609080</v>
      </c>
      <c r="F8" s="232">
        <f t="shared" si="0"/>
        <v>152270</v>
      </c>
      <c r="G8" s="281">
        <f t="shared" si="1"/>
        <v>0.8</v>
      </c>
      <c r="H8" s="239" t="s">
        <v>777</v>
      </c>
      <c r="I8" s="239"/>
      <c r="J8" s="239" t="s">
        <v>37</v>
      </c>
      <c r="K8" s="267" t="s">
        <v>246</v>
      </c>
      <c r="L8" s="241"/>
      <c r="M8" s="234" t="s">
        <v>676</v>
      </c>
      <c r="N8" s="239" t="s">
        <v>786</v>
      </c>
      <c r="O8" s="299" t="s">
        <v>820</v>
      </c>
      <c r="P8" s="242"/>
      <c r="Q8" s="236" t="s">
        <v>633</v>
      </c>
    </row>
    <row r="9" spans="1:17" ht="97.85" x14ac:dyDescent="0.3">
      <c r="A9" s="229" t="s">
        <v>32</v>
      </c>
      <c r="B9" s="238" t="s">
        <v>788</v>
      </c>
      <c r="C9" s="231" t="s">
        <v>789</v>
      </c>
      <c r="D9" s="232">
        <v>825000</v>
      </c>
      <c r="E9" s="232">
        <v>742500</v>
      </c>
      <c r="F9" s="232">
        <v>82500</v>
      </c>
      <c r="G9" s="281">
        <f>E9/D9</f>
        <v>0.9</v>
      </c>
      <c r="H9" s="231" t="s">
        <v>790</v>
      </c>
      <c r="I9" s="268" t="s">
        <v>774</v>
      </c>
      <c r="J9" s="239" t="s">
        <v>144</v>
      </c>
      <c r="K9" s="266" t="s">
        <v>110</v>
      </c>
      <c r="L9" s="232">
        <v>742500</v>
      </c>
      <c r="M9" s="234" t="s">
        <v>676</v>
      </c>
      <c r="N9" s="296" t="s">
        <v>791</v>
      </c>
      <c r="O9" s="300" t="s">
        <v>1128</v>
      </c>
      <c r="P9" s="242"/>
      <c r="Q9" s="243" t="s">
        <v>633</v>
      </c>
    </row>
    <row r="10" spans="1:17" ht="163.05000000000001" x14ac:dyDescent="0.3">
      <c r="A10" s="229" t="s">
        <v>34</v>
      </c>
      <c r="B10" s="233" t="s">
        <v>799</v>
      </c>
      <c r="C10" s="231" t="s">
        <v>792</v>
      </c>
      <c r="D10" s="232">
        <v>247643.07</v>
      </c>
      <c r="E10" s="232">
        <v>247643.07</v>
      </c>
      <c r="F10" s="232">
        <f t="shared" si="0"/>
        <v>0</v>
      </c>
      <c r="G10" s="281">
        <f t="shared" si="1"/>
        <v>1</v>
      </c>
      <c r="H10" s="231" t="s">
        <v>793</v>
      </c>
      <c r="I10" s="268" t="s">
        <v>774</v>
      </c>
      <c r="J10" s="239" t="s">
        <v>711</v>
      </c>
      <c r="K10" s="266" t="s">
        <v>110</v>
      </c>
      <c r="L10" s="232">
        <v>247678.33</v>
      </c>
      <c r="M10" s="234" t="s">
        <v>676</v>
      </c>
      <c r="N10" s="296" t="s">
        <v>794</v>
      </c>
      <c r="O10" s="300" t="s">
        <v>967</v>
      </c>
      <c r="P10" s="242"/>
      <c r="Q10" s="243" t="s">
        <v>633</v>
      </c>
    </row>
    <row r="11" spans="1:17" ht="97.85" x14ac:dyDescent="0.3">
      <c r="A11" s="229" t="s">
        <v>38</v>
      </c>
      <c r="B11" s="233" t="s">
        <v>798</v>
      </c>
      <c r="C11" s="247" t="s">
        <v>800</v>
      </c>
      <c r="D11" s="232">
        <v>311144.71999999997</v>
      </c>
      <c r="E11" s="232">
        <v>311144.71999999997</v>
      </c>
      <c r="F11" s="232">
        <f t="shared" si="0"/>
        <v>0</v>
      </c>
      <c r="G11" s="281">
        <f t="shared" si="1"/>
        <v>1</v>
      </c>
      <c r="H11" s="248" t="s">
        <v>826</v>
      </c>
      <c r="I11" s="268" t="s">
        <v>774</v>
      </c>
      <c r="J11" s="239" t="s">
        <v>801</v>
      </c>
      <c r="K11" s="266" t="s">
        <v>110</v>
      </c>
      <c r="L11" s="232">
        <v>246833.52</v>
      </c>
      <c r="M11" s="234" t="s">
        <v>717</v>
      </c>
      <c r="N11" s="239" t="s">
        <v>802</v>
      </c>
      <c r="O11" s="300" t="s">
        <v>964</v>
      </c>
      <c r="P11" s="242"/>
      <c r="Q11" s="243" t="s">
        <v>633</v>
      </c>
    </row>
    <row r="12" spans="1:17" ht="211.95" x14ac:dyDescent="0.3">
      <c r="A12" s="229" t="s">
        <v>39</v>
      </c>
      <c r="B12" s="233" t="s">
        <v>804</v>
      </c>
      <c r="C12" s="247" t="s">
        <v>805</v>
      </c>
      <c r="D12" s="232">
        <v>733545.25</v>
      </c>
      <c r="E12" s="232">
        <v>586836.19999999995</v>
      </c>
      <c r="F12" s="232">
        <f t="shared" si="0"/>
        <v>146709.05000000005</v>
      </c>
      <c r="G12" s="281">
        <f t="shared" si="1"/>
        <v>0.79999999999999993</v>
      </c>
      <c r="H12" s="231" t="s">
        <v>835</v>
      </c>
      <c r="I12" s="231"/>
      <c r="J12" s="239" t="s">
        <v>37</v>
      </c>
      <c r="K12" s="266" t="s">
        <v>110</v>
      </c>
      <c r="L12" s="232">
        <v>350000</v>
      </c>
      <c r="M12" s="234" t="s">
        <v>676</v>
      </c>
      <c r="N12" s="239" t="s">
        <v>806</v>
      </c>
      <c r="O12" s="300" t="s">
        <v>887</v>
      </c>
      <c r="P12" s="242" t="s">
        <v>1010</v>
      </c>
      <c r="Q12" s="243" t="s">
        <v>633</v>
      </c>
    </row>
    <row r="13" spans="1:17" ht="65.25" x14ac:dyDescent="0.3">
      <c r="A13" s="229" t="s">
        <v>41</v>
      </c>
      <c r="B13" s="277" t="s">
        <v>808</v>
      </c>
      <c r="C13" s="247" t="s">
        <v>809</v>
      </c>
      <c r="D13" s="232">
        <v>645184.28</v>
      </c>
      <c r="E13" s="232">
        <v>258073.71</v>
      </c>
      <c r="F13" s="232">
        <f t="shared" si="0"/>
        <v>387110.57000000007</v>
      </c>
      <c r="G13" s="281">
        <f t="shared" si="1"/>
        <v>0.39999999690011045</v>
      </c>
      <c r="H13" s="248" t="s">
        <v>810</v>
      </c>
      <c r="I13" s="249"/>
      <c r="J13" s="239" t="s">
        <v>440</v>
      </c>
      <c r="K13" s="267" t="s">
        <v>111</v>
      </c>
      <c r="L13" s="232"/>
      <c r="M13" s="234" t="s">
        <v>676</v>
      </c>
      <c r="N13" s="239"/>
      <c r="O13" s="299"/>
      <c r="P13" s="242"/>
      <c r="Q13" s="243" t="s">
        <v>633</v>
      </c>
    </row>
    <row r="14" spans="1:17" ht="179.35" x14ac:dyDescent="0.3">
      <c r="A14" s="229" t="s">
        <v>45</v>
      </c>
      <c r="B14" s="238" t="s">
        <v>811</v>
      </c>
      <c r="C14" s="239" t="s">
        <v>812</v>
      </c>
      <c r="D14" s="232">
        <v>587500</v>
      </c>
      <c r="E14" s="232">
        <v>587500</v>
      </c>
      <c r="F14" s="232">
        <f t="shared" si="0"/>
        <v>0</v>
      </c>
      <c r="G14" s="281">
        <f>E14/D14</f>
        <v>1</v>
      </c>
      <c r="H14" s="239" t="s">
        <v>813</v>
      </c>
      <c r="I14" s="295"/>
      <c r="J14" s="239" t="s">
        <v>37</v>
      </c>
      <c r="K14" s="267" t="s">
        <v>246</v>
      </c>
      <c r="L14" s="232"/>
      <c r="M14" s="234" t="s">
        <v>676</v>
      </c>
      <c r="N14" s="239" t="s">
        <v>814</v>
      </c>
      <c r="O14" s="299" t="s">
        <v>981</v>
      </c>
      <c r="P14" s="242"/>
      <c r="Q14" s="243" t="s">
        <v>633</v>
      </c>
    </row>
    <row r="15" spans="1:17" ht="97.85" x14ac:dyDescent="0.3">
      <c r="A15" s="229" t="s">
        <v>49</v>
      </c>
      <c r="B15" s="238" t="s">
        <v>816</v>
      </c>
      <c r="C15" s="239" t="s">
        <v>817</v>
      </c>
      <c r="D15" s="232">
        <v>331532.5</v>
      </c>
      <c r="E15" s="232">
        <v>265226</v>
      </c>
      <c r="F15" s="232">
        <f t="shared" si="0"/>
        <v>66306.5</v>
      </c>
      <c r="G15" s="281">
        <f>E15/D15</f>
        <v>0.8</v>
      </c>
      <c r="H15" s="239" t="s">
        <v>818</v>
      </c>
      <c r="I15" s="295"/>
      <c r="J15" s="239" t="s">
        <v>37</v>
      </c>
      <c r="K15" s="266" t="s">
        <v>110</v>
      </c>
      <c r="L15" s="232">
        <v>150000</v>
      </c>
      <c r="M15" s="234" t="s">
        <v>676</v>
      </c>
      <c r="N15" s="239" t="s">
        <v>819</v>
      </c>
      <c r="O15" s="300" t="s">
        <v>934</v>
      </c>
      <c r="P15" s="319" t="s">
        <v>1013</v>
      </c>
      <c r="Q15" s="243" t="s">
        <v>633</v>
      </c>
    </row>
    <row r="16" spans="1:17" ht="81.55" x14ac:dyDescent="0.3">
      <c r="A16" s="229" t="s">
        <v>62</v>
      </c>
      <c r="B16" s="238" t="s">
        <v>831</v>
      </c>
      <c r="C16" s="239" t="s">
        <v>832</v>
      </c>
      <c r="D16" s="232">
        <v>4064382.41</v>
      </c>
      <c r="E16" s="232">
        <v>4064382.41</v>
      </c>
      <c r="F16" s="232">
        <f t="shared" si="0"/>
        <v>0</v>
      </c>
      <c r="G16" s="281">
        <f t="shared" ref="G16:G19" si="3">E16/D16</f>
        <v>1</v>
      </c>
      <c r="H16" s="239" t="s">
        <v>813</v>
      </c>
      <c r="I16" s="295"/>
      <c r="J16" s="239" t="s">
        <v>37</v>
      </c>
      <c r="K16" s="266" t="s">
        <v>110</v>
      </c>
      <c r="L16" s="232">
        <v>4064382.41</v>
      </c>
      <c r="M16" s="234" t="s">
        <v>833</v>
      </c>
      <c r="N16" s="239" t="s">
        <v>834</v>
      </c>
      <c r="O16" s="300"/>
      <c r="P16" s="242"/>
      <c r="Q16" s="243" t="s">
        <v>633</v>
      </c>
    </row>
    <row r="17" spans="1:17" ht="81.55" x14ac:dyDescent="0.3">
      <c r="A17" s="229" t="s">
        <v>63</v>
      </c>
      <c r="B17" s="238" t="s">
        <v>822</v>
      </c>
      <c r="C17" s="239" t="s">
        <v>823</v>
      </c>
      <c r="D17" s="232">
        <v>78150</v>
      </c>
      <c r="E17" s="232">
        <v>31260</v>
      </c>
      <c r="F17" s="232">
        <f t="shared" ref="F17:F19" si="4">SUM(D17-E17)</f>
        <v>46890</v>
      </c>
      <c r="G17" s="281">
        <f t="shared" si="3"/>
        <v>0.4</v>
      </c>
      <c r="H17" s="239" t="s">
        <v>824</v>
      </c>
      <c r="I17" s="295"/>
      <c r="J17" s="239" t="s">
        <v>440</v>
      </c>
      <c r="K17" s="266" t="s">
        <v>110</v>
      </c>
      <c r="L17" s="241">
        <v>31260</v>
      </c>
      <c r="M17" s="234" t="s">
        <v>676</v>
      </c>
      <c r="N17" s="239" t="s">
        <v>825</v>
      </c>
      <c r="O17" s="300" t="s">
        <v>888</v>
      </c>
      <c r="P17" s="242"/>
      <c r="Q17" s="243"/>
    </row>
    <row r="18" spans="1:17" ht="81.55" x14ac:dyDescent="0.3">
      <c r="A18" s="229" t="s">
        <v>65</v>
      </c>
      <c r="B18" s="238" t="s">
        <v>827</v>
      </c>
      <c r="C18" s="239" t="s">
        <v>828</v>
      </c>
      <c r="D18" s="232">
        <v>775000</v>
      </c>
      <c r="E18" s="232">
        <v>232500</v>
      </c>
      <c r="F18" s="232">
        <f t="shared" si="4"/>
        <v>542500</v>
      </c>
      <c r="G18" s="281">
        <f t="shared" si="3"/>
        <v>0.3</v>
      </c>
      <c r="H18" s="239" t="s">
        <v>829</v>
      </c>
      <c r="I18" s="239"/>
      <c r="J18" s="239" t="s">
        <v>711</v>
      </c>
      <c r="K18" s="266" t="s">
        <v>110</v>
      </c>
      <c r="L18" s="241">
        <v>50000</v>
      </c>
      <c r="M18" s="234" t="s">
        <v>676</v>
      </c>
      <c r="N18" s="239" t="s">
        <v>830</v>
      </c>
      <c r="O18" s="300" t="s">
        <v>889</v>
      </c>
      <c r="P18" s="242"/>
      <c r="Q18" s="243"/>
    </row>
    <row r="19" spans="1:17" ht="163.05000000000001" x14ac:dyDescent="0.3">
      <c r="A19" s="229" t="s">
        <v>68</v>
      </c>
      <c r="B19" s="238" t="s">
        <v>843</v>
      </c>
      <c r="C19" s="239" t="s">
        <v>844</v>
      </c>
      <c r="D19" s="232">
        <v>988401.46</v>
      </c>
      <c r="E19" s="232">
        <v>790721.17</v>
      </c>
      <c r="F19" s="232">
        <f t="shared" si="4"/>
        <v>197680.28999999992</v>
      </c>
      <c r="G19" s="281">
        <f t="shared" si="3"/>
        <v>0.80000000202346933</v>
      </c>
      <c r="H19" s="239" t="s">
        <v>845</v>
      </c>
      <c r="I19" s="239"/>
      <c r="J19" s="239" t="s">
        <v>37</v>
      </c>
      <c r="K19" s="240" t="s">
        <v>110</v>
      </c>
      <c r="L19" s="241">
        <v>750000</v>
      </c>
      <c r="M19" s="234" t="s">
        <v>717</v>
      </c>
      <c r="N19" s="239" t="s">
        <v>895</v>
      </c>
      <c r="O19" s="300" t="s">
        <v>993</v>
      </c>
      <c r="P19" s="319" t="s">
        <v>1012</v>
      </c>
      <c r="Q19" s="242"/>
    </row>
    <row r="20" spans="1:17" ht="130.44999999999999" x14ac:dyDescent="0.3">
      <c r="A20" s="229" t="s">
        <v>165</v>
      </c>
      <c r="B20" s="238" t="s">
        <v>836</v>
      </c>
      <c r="C20" s="239" t="s">
        <v>837</v>
      </c>
      <c r="D20" s="232">
        <v>22000000</v>
      </c>
      <c r="E20" s="232">
        <v>13680000</v>
      </c>
      <c r="F20" s="232">
        <f t="shared" ref="F20:F30" si="5">SUM(D20-E20)</f>
        <v>8320000</v>
      </c>
      <c r="G20" s="281">
        <f>E20/D20</f>
        <v>0.62181818181818183</v>
      </c>
      <c r="H20" s="239" t="s">
        <v>838</v>
      </c>
      <c r="I20" s="268" t="s">
        <v>774</v>
      </c>
      <c r="J20" s="239" t="s">
        <v>839</v>
      </c>
      <c r="K20" s="240" t="s">
        <v>110</v>
      </c>
      <c r="L20" s="241">
        <v>13680000</v>
      </c>
      <c r="M20" s="234" t="s">
        <v>676</v>
      </c>
      <c r="N20" s="239" t="s">
        <v>840</v>
      </c>
      <c r="O20" s="239" t="s">
        <v>1127</v>
      </c>
      <c r="P20" s="242"/>
      <c r="Q20" s="243"/>
    </row>
    <row r="21" spans="1:17" ht="146.75" x14ac:dyDescent="0.3">
      <c r="A21" s="229" t="s">
        <v>70</v>
      </c>
      <c r="B21" s="238" t="s">
        <v>841</v>
      </c>
      <c r="C21" s="239" t="s">
        <v>837</v>
      </c>
      <c r="D21" s="232">
        <v>5438343.75</v>
      </c>
      <c r="E21" s="232">
        <v>3672000</v>
      </c>
      <c r="F21" s="232">
        <f t="shared" si="5"/>
        <v>1766343.75</v>
      </c>
      <c r="G21" s="281">
        <f t="shared" ref="G21:G25" si="6">E21/D21</f>
        <v>0.67520557154924232</v>
      </c>
      <c r="H21" s="239" t="s">
        <v>838</v>
      </c>
      <c r="I21" s="268" t="s">
        <v>774</v>
      </c>
      <c r="J21" s="239" t="s">
        <v>839</v>
      </c>
      <c r="K21" s="240" t="s">
        <v>110</v>
      </c>
      <c r="L21" s="241">
        <v>3672000</v>
      </c>
      <c r="M21" s="234" t="s">
        <v>676</v>
      </c>
      <c r="N21" s="239" t="s">
        <v>842</v>
      </c>
      <c r="O21" s="300" t="s">
        <v>1244</v>
      </c>
      <c r="P21" s="242"/>
      <c r="Q21" s="242"/>
    </row>
    <row r="22" spans="1:17" ht="130.44999999999999" x14ac:dyDescent="0.3">
      <c r="A22" s="229" t="s">
        <v>72</v>
      </c>
      <c r="B22" s="238" t="s">
        <v>846</v>
      </c>
      <c r="C22" s="239" t="s">
        <v>847</v>
      </c>
      <c r="D22" s="232">
        <v>182000</v>
      </c>
      <c r="E22" s="232">
        <v>70000</v>
      </c>
      <c r="F22" s="232">
        <f t="shared" si="5"/>
        <v>112000</v>
      </c>
      <c r="G22" s="281">
        <f t="shared" si="6"/>
        <v>0.38461538461538464</v>
      </c>
      <c r="H22" s="239" t="s">
        <v>850</v>
      </c>
      <c r="I22" s="286"/>
      <c r="J22" s="239" t="s">
        <v>180</v>
      </c>
      <c r="K22" s="240" t="s">
        <v>110</v>
      </c>
      <c r="L22" s="241">
        <v>10000</v>
      </c>
      <c r="M22" s="234" t="s">
        <v>676</v>
      </c>
      <c r="N22" s="239" t="s">
        <v>848</v>
      </c>
      <c r="O22" s="317" t="s">
        <v>991</v>
      </c>
      <c r="P22" s="235"/>
      <c r="Q22" s="235"/>
    </row>
    <row r="23" spans="1:17" ht="163.05000000000001" x14ac:dyDescent="0.3">
      <c r="A23" s="229" t="s">
        <v>75</v>
      </c>
      <c r="B23" s="238" t="s">
        <v>849</v>
      </c>
      <c r="C23" s="239" t="s">
        <v>847</v>
      </c>
      <c r="D23" s="232">
        <v>158000</v>
      </c>
      <c r="E23" s="232">
        <v>70000</v>
      </c>
      <c r="F23" s="232">
        <f t="shared" si="5"/>
        <v>88000</v>
      </c>
      <c r="G23" s="281">
        <f t="shared" si="6"/>
        <v>0.44303797468354428</v>
      </c>
      <c r="H23" s="239" t="s">
        <v>850</v>
      </c>
      <c r="I23" s="286"/>
      <c r="J23" s="239" t="s">
        <v>180</v>
      </c>
      <c r="K23" s="267" t="s">
        <v>111</v>
      </c>
      <c r="L23" s="241"/>
      <c r="M23" s="234" t="s">
        <v>676</v>
      </c>
      <c r="N23" s="239" t="s">
        <v>851</v>
      </c>
      <c r="O23" s="301"/>
      <c r="P23" s="235"/>
      <c r="Q23" s="235"/>
    </row>
    <row r="24" spans="1:17" ht="146.75" x14ac:dyDescent="0.3">
      <c r="A24" s="229" t="s">
        <v>80</v>
      </c>
      <c r="B24" s="238" t="s">
        <v>852</v>
      </c>
      <c r="C24" s="239" t="s">
        <v>853</v>
      </c>
      <c r="D24" s="232">
        <v>675000</v>
      </c>
      <c r="E24" s="232">
        <v>425000</v>
      </c>
      <c r="F24" s="232">
        <f t="shared" si="5"/>
        <v>250000</v>
      </c>
      <c r="G24" s="281">
        <f t="shared" si="6"/>
        <v>0.62962962962962965</v>
      </c>
      <c r="H24" s="239" t="s">
        <v>850</v>
      </c>
      <c r="I24" s="286"/>
      <c r="J24" s="239" t="s">
        <v>180</v>
      </c>
      <c r="K24" s="240" t="s">
        <v>110</v>
      </c>
      <c r="L24" s="241">
        <v>200000</v>
      </c>
      <c r="M24" s="234" t="s">
        <v>676</v>
      </c>
      <c r="N24" s="239" t="s">
        <v>854</v>
      </c>
      <c r="O24" s="317" t="s">
        <v>995</v>
      </c>
      <c r="P24" s="235"/>
      <c r="Q24" s="235"/>
    </row>
    <row r="25" spans="1:17" ht="179.35" x14ac:dyDescent="0.3">
      <c r="A25" s="229" t="s">
        <v>81</v>
      </c>
      <c r="B25" s="238" t="s">
        <v>855</v>
      </c>
      <c r="C25" s="239" t="s">
        <v>856</v>
      </c>
      <c r="D25" s="232">
        <v>3675193.7</v>
      </c>
      <c r="E25" s="232">
        <v>2940154.96</v>
      </c>
      <c r="F25" s="232">
        <f t="shared" si="5"/>
        <v>735038.74000000022</v>
      </c>
      <c r="G25" s="281">
        <f t="shared" si="6"/>
        <v>0.79999999999999993</v>
      </c>
      <c r="H25" s="239" t="s">
        <v>857</v>
      </c>
      <c r="I25" s="286"/>
      <c r="J25" s="239" t="s">
        <v>440</v>
      </c>
      <c r="K25" s="285" t="s">
        <v>886</v>
      </c>
      <c r="L25" s="241"/>
      <c r="M25" s="234" t="s">
        <v>717</v>
      </c>
      <c r="N25" s="239" t="s">
        <v>858</v>
      </c>
      <c r="O25" s="301"/>
      <c r="P25" s="235" t="s">
        <v>966</v>
      </c>
      <c r="Q25" s="235"/>
    </row>
    <row r="26" spans="1:17" ht="163.05000000000001" x14ac:dyDescent="0.3">
      <c r="A26" s="229" t="s">
        <v>85</v>
      </c>
      <c r="B26" s="238" t="s">
        <v>860</v>
      </c>
      <c r="C26" s="239" t="s">
        <v>859</v>
      </c>
      <c r="D26" s="232">
        <v>204700</v>
      </c>
      <c r="E26" s="232">
        <v>136920</v>
      </c>
      <c r="F26" s="232">
        <f t="shared" si="5"/>
        <v>67780</v>
      </c>
      <c r="G26" s="281">
        <f>E26/D26</f>
        <v>0.66888128969223248</v>
      </c>
      <c r="H26" s="239" t="s">
        <v>850</v>
      </c>
      <c r="I26" s="286"/>
      <c r="J26" s="239" t="s">
        <v>180</v>
      </c>
      <c r="K26" s="267" t="s">
        <v>111</v>
      </c>
      <c r="L26" s="241"/>
      <c r="M26" s="234" t="s">
        <v>676</v>
      </c>
      <c r="N26" s="239" t="s">
        <v>861</v>
      </c>
      <c r="O26" s="312"/>
      <c r="P26" s="235"/>
      <c r="Q26" s="235"/>
    </row>
    <row r="27" spans="1:17" ht="114.15" x14ac:dyDescent="0.3">
      <c r="A27" s="229" t="s">
        <v>88</v>
      </c>
      <c r="B27" s="238" t="s">
        <v>862</v>
      </c>
      <c r="C27" s="239" t="s">
        <v>863</v>
      </c>
      <c r="D27" s="232"/>
      <c r="E27" s="232">
        <v>412500</v>
      </c>
      <c r="F27" s="232">
        <v>0</v>
      </c>
      <c r="G27" s="281" t="e">
        <f>E27/D27</f>
        <v>#DIV/0!</v>
      </c>
      <c r="H27" s="239" t="s">
        <v>864</v>
      </c>
      <c r="I27" s="286"/>
      <c r="J27" s="239" t="s">
        <v>865</v>
      </c>
      <c r="K27" s="285" t="s">
        <v>886</v>
      </c>
      <c r="L27" s="241"/>
      <c r="M27" s="234" t="s">
        <v>717</v>
      </c>
      <c r="N27" s="239" t="s">
        <v>866</v>
      </c>
      <c r="O27" s="301" t="s">
        <v>871</v>
      </c>
      <c r="P27" s="235"/>
      <c r="Q27" s="235"/>
    </row>
    <row r="28" spans="1:17" ht="130.44999999999999" x14ac:dyDescent="0.3">
      <c r="A28" s="229" t="s">
        <v>90</v>
      </c>
      <c r="B28" s="238" t="s">
        <v>869</v>
      </c>
      <c r="C28" s="239" t="s">
        <v>868</v>
      </c>
      <c r="D28" s="232">
        <v>187500</v>
      </c>
      <c r="E28" s="232">
        <v>187500</v>
      </c>
      <c r="F28" s="232">
        <f t="shared" si="5"/>
        <v>0</v>
      </c>
      <c r="G28" s="281">
        <f t="shared" ref="G28:G30" si="7">E28/D28</f>
        <v>1</v>
      </c>
      <c r="H28" s="239" t="s">
        <v>867</v>
      </c>
      <c r="I28" s="268" t="s">
        <v>774</v>
      </c>
      <c r="J28" s="239" t="s">
        <v>711</v>
      </c>
      <c r="K28" s="240" t="s">
        <v>110</v>
      </c>
      <c r="L28" s="232">
        <v>187500</v>
      </c>
      <c r="M28" s="234" t="s">
        <v>717</v>
      </c>
      <c r="N28" s="239" t="s">
        <v>870</v>
      </c>
      <c r="O28" s="317" t="s">
        <v>1190</v>
      </c>
      <c r="P28" s="235"/>
      <c r="Q28" s="235"/>
    </row>
    <row r="29" spans="1:17" ht="81.55" x14ac:dyDescent="0.3">
      <c r="A29" s="229" t="s">
        <v>93</v>
      </c>
      <c r="B29" s="238" t="s">
        <v>872</v>
      </c>
      <c r="C29" s="239" t="s">
        <v>873</v>
      </c>
      <c r="D29" s="232">
        <v>130000</v>
      </c>
      <c r="E29" s="232">
        <v>90414</v>
      </c>
      <c r="F29" s="232">
        <f t="shared" si="5"/>
        <v>39586</v>
      </c>
      <c r="G29" s="281">
        <f t="shared" si="7"/>
        <v>0.69549230769230774</v>
      </c>
      <c r="H29" s="239" t="s">
        <v>874</v>
      </c>
      <c r="I29" s="286"/>
      <c r="J29" s="239" t="s">
        <v>875</v>
      </c>
      <c r="K29" s="285" t="s">
        <v>886</v>
      </c>
      <c r="L29" s="241"/>
      <c r="M29" s="234" t="s">
        <v>717</v>
      </c>
      <c r="N29" s="239" t="s">
        <v>876</v>
      </c>
      <c r="O29" s="301"/>
      <c r="P29" s="235"/>
      <c r="Q29" s="235"/>
    </row>
    <row r="30" spans="1:17" ht="114.15" x14ac:dyDescent="0.3">
      <c r="A30" s="229" t="s">
        <v>103</v>
      </c>
      <c r="B30" s="238" t="s">
        <v>878</v>
      </c>
      <c r="C30" s="239" t="s">
        <v>879</v>
      </c>
      <c r="D30" s="232">
        <v>80300</v>
      </c>
      <c r="E30" s="232">
        <v>60000</v>
      </c>
      <c r="F30" s="232">
        <f t="shared" si="5"/>
        <v>20300</v>
      </c>
      <c r="G30" s="281">
        <f t="shared" si="7"/>
        <v>0.74719800747198006</v>
      </c>
      <c r="H30" s="239" t="s">
        <v>850</v>
      </c>
      <c r="I30" s="286"/>
      <c r="J30" s="239" t="s">
        <v>180</v>
      </c>
      <c r="K30" s="285" t="s">
        <v>886</v>
      </c>
      <c r="L30" s="241"/>
      <c r="M30" s="234" t="s">
        <v>676</v>
      </c>
      <c r="N30" s="239" t="s">
        <v>880</v>
      </c>
      <c r="O30" s="301"/>
      <c r="P30" s="235"/>
      <c r="Q30" s="235"/>
    </row>
    <row r="31" spans="1:17" s="307" customFormat="1" ht="39.75" customHeight="1" x14ac:dyDescent="0.35">
      <c r="A31" s="302"/>
      <c r="B31" s="352" t="s">
        <v>896</v>
      </c>
      <c r="C31" s="353"/>
      <c r="D31" s="303">
        <f>SUM(D2:D30)</f>
        <v>47004007.200000003</v>
      </c>
      <c r="E31" s="303"/>
      <c r="F31" s="303"/>
      <c r="G31" s="304"/>
      <c r="H31" s="309" t="s">
        <v>589</v>
      </c>
      <c r="I31" s="308">
        <f>SUM(L4,L9:L11,L20:L21,L28)</f>
        <v>19106511.850000001</v>
      </c>
      <c r="J31" s="354" t="s">
        <v>897</v>
      </c>
      <c r="K31" s="355"/>
      <c r="L31" s="305">
        <f>SUM(L2:L30)</f>
        <v>25593980.57</v>
      </c>
      <c r="M31" s="306"/>
      <c r="N31" s="310"/>
      <c r="P31" s="311"/>
    </row>
    <row r="32" spans="1:17" x14ac:dyDescent="0.3">
      <c r="A32" s="229"/>
      <c r="B32" s="238"/>
      <c r="C32" s="239"/>
      <c r="D32" s="241"/>
      <c r="E32" s="241"/>
      <c r="F32" s="241"/>
      <c r="G32" s="282"/>
      <c r="H32" s="239"/>
      <c r="I32" s="239"/>
      <c r="J32" s="239"/>
      <c r="K32" s="240"/>
      <c r="L32" s="241"/>
      <c r="M32" s="239"/>
      <c r="N32" s="296"/>
      <c r="O32" s="239"/>
      <c r="P32" s="242"/>
      <c r="Q32" s="243"/>
    </row>
    <row r="33" spans="1:17" x14ac:dyDescent="0.3">
      <c r="A33" s="229" t="s">
        <v>85</v>
      </c>
      <c r="B33" s="238"/>
      <c r="C33" s="239"/>
      <c r="D33" s="241"/>
      <c r="E33" s="241"/>
      <c r="F33" s="241"/>
      <c r="G33" s="282"/>
      <c r="H33" s="239"/>
      <c r="I33" s="239"/>
      <c r="J33" s="239"/>
      <c r="K33" s="239"/>
      <c r="L33" s="241"/>
      <c r="M33" s="239"/>
      <c r="N33" s="239"/>
    </row>
    <row r="34" spans="1:17" x14ac:dyDescent="0.3">
      <c r="A34" s="229" t="s">
        <v>88</v>
      </c>
      <c r="B34" s="238"/>
      <c r="C34" s="239"/>
      <c r="D34" s="241"/>
      <c r="E34" s="241"/>
      <c r="F34" s="241"/>
      <c r="G34" s="282"/>
      <c r="H34" s="239"/>
      <c r="I34" s="239"/>
      <c r="J34" s="239"/>
      <c r="K34" s="239"/>
      <c r="L34" s="241"/>
      <c r="M34" s="239"/>
      <c r="N34" s="239"/>
    </row>
    <row r="35" spans="1:17" s="259" customFormat="1" x14ac:dyDescent="0.3">
      <c r="A35" s="229" t="s">
        <v>90</v>
      </c>
      <c r="B35" s="230"/>
      <c r="C35" s="231"/>
      <c r="D35" s="232"/>
      <c r="E35" s="232"/>
      <c r="F35" s="232"/>
      <c r="G35" s="281"/>
      <c r="H35" s="231"/>
      <c r="I35" s="231"/>
      <c r="J35" s="231"/>
      <c r="K35" s="231"/>
      <c r="L35" s="232"/>
      <c r="M35" s="231"/>
      <c r="N35" s="231"/>
      <c r="O35" s="261"/>
      <c r="P35" s="258"/>
      <c r="Q35" s="258"/>
    </row>
    <row r="36" spans="1:17" s="260" customFormat="1" x14ac:dyDescent="0.3">
      <c r="A36" s="229" t="s">
        <v>93</v>
      </c>
      <c r="B36" s="238"/>
      <c r="C36" s="239"/>
      <c r="D36" s="241"/>
      <c r="E36" s="241"/>
      <c r="F36" s="241"/>
      <c r="G36" s="282"/>
      <c r="H36" s="239"/>
      <c r="I36" s="239"/>
      <c r="J36" s="239"/>
      <c r="K36" s="239"/>
      <c r="L36" s="241"/>
      <c r="M36" s="239"/>
      <c r="N36" s="239"/>
      <c r="O36" s="261"/>
      <c r="P36" s="258"/>
      <c r="Q36" s="258"/>
    </row>
    <row r="37" spans="1:17" s="260" customFormat="1" x14ac:dyDescent="0.3">
      <c r="A37" s="229" t="s">
        <v>103</v>
      </c>
      <c r="B37" s="238"/>
      <c r="C37" s="239"/>
      <c r="D37" s="241"/>
      <c r="E37" s="241"/>
      <c r="F37" s="241"/>
      <c r="G37" s="282"/>
      <c r="H37" s="239"/>
      <c r="I37" s="239"/>
      <c r="J37" s="239"/>
      <c r="K37" s="239"/>
      <c r="L37" s="241"/>
      <c r="M37" s="239"/>
      <c r="N37" s="239"/>
      <c r="O37" s="261"/>
      <c r="P37" s="258"/>
      <c r="Q37" s="258"/>
    </row>
    <row r="38" spans="1:17" s="260" customFormat="1" x14ac:dyDescent="0.3">
      <c r="A38" s="229" t="s">
        <v>105</v>
      </c>
      <c r="B38" s="238"/>
      <c r="C38" s="239"/>
      <c r="D38" s="241"/>
      <c r="E38" s="241"/>
      <c r="F38" s="241"/>
      <c r="G38" s="282"/>
      <c r="H38" s="239"/>
      <c r="I38" s="239"/>
      <c r="J38" s="239"/>
      <c r="K38" s="239"/>
      <c r="L38" s="241"/>
      <c r="M38" s="239"/>
      <c r="N38" s="239"/>
      <c r="O38" s="261"/>
      <c r="P38" s="258"/>
      <c r="Q38" s="258"/>
    </row>
    <row r="39" spans="1:17" s="260" customFormat="1" x14ac:dyDescent="0.3">
      <c r="A39" s="229" t="s">
        <v>107</v>
      </c>
      <c r="B39" s="238"/>
      <c r="C39" s="239"/>
      <c r="D39" s="241"/>
      <c r="E39" s="241"/>
      <c r="F39" s="241"/>
      <c r="G39" s="282"/>
      <c r="H39" s="239"/>
      <c r="I39" s="239"/>
      <c r="J39" s="239"/>
      <c r="K39" s="239"/>
      <c r="L39" s="241"/>
      <c r="M39" s="239"/>
      <c r="N39" s="239"/>
      <c r="O39" s="261"/>
      <c r="P39" s="258"/>
      <c r="Q39" s="258"/>
    </row>
    <row r="40" spans="1:17" s="260" customFormat="1" x14ac:dyDescent="0.3">
      <c r="A40" s="229"/>
      <c r="B40" s="349" t="s">
        <v>496</v>
      </c>
      <c r="C40" s="350"/>
      <c r="D40" s="350"/>
      <c r="E40" s="350"/>
      <c r="F40" s="350"/>
      <c r="G40" s="350"/>
      <c r="H40" s="350"/>
      <c r="I40" s="350"/>
      <c r="J40" s="350"/>
      <c r="K40" s="350"/>
      <c r="L40" s="350"/>
      <c r="M40" s="350"/>
      <c r="N40" s="351"/>
      <c r="O40" s="261"/>
      <c r="P40" s="258"/>
      <c r="Q40" s="258"/>
    </row>
    <row r="41" spans="1:17" s="260" customFormat="1" x14ac:dyDescent="0.3">
      <c r="A41" s="229" t="s">
        <v>7</v>
      </c>
      <c r="B41" s="238"/>
      <c r="C41" s="239"/>
      <c r="D41" s="241"/>
      <c r="E41" s="241"/>
      <c r="F41" s="241"/>
      <c r="G41" s="282"/>
      <c r="H41" s="239"/>
      <c r="I41" s="239"/>
      <c r="J41" s="239"/>
      <c r="K41" s="239"/>
      <c r="L41" s="241"/>
      <c r="M41" s="239"/>
      <c r="N41" s="239"/>
      <c r="O41" s="261"/>
      <c r="P41" s="258"/>
      <c r="Q41" s="258"/>
    </row>
    <row r="42" spans="1:17" s="260" customFormat="1" x14ac:dyDescent="0.3">
      <c r="A42" s="229" t="s">
        <v>11</v>
      </c>
      <c r="B42" s="238"/>
      <c r="C42" s="239"/>
      <c r="D42" s="241"/>
      <c r="E42" s="241"/>
      <c r="F42" s="241"/>
      <c r="G42" s="282"/>
      <c r="H42" s="239"/>
      <c r="I42" s="239"/>
      <c r="J42" s="239"/>
      <c r="K42" s="239"/>
      <c r="L42" s="241"/>
      <c r="M42" s="239"/>
      <c r="N42" s="239"/>
      <c r="O42" s="261"/>
      <c r="P42" s="258"/>
      <c r="Q42" s="258"/>
    </row>
    <row r="43" spans="1:17" s="260" customFormat="1" x14ac:dyDescent="0.3">
      <c r="A43" s="229" t="s">
        <v>16</v>
      </c>
      <c r="B43" s="238"/>
      <c r="C43" s="239"/>
      <c r="D43" s="241"/>
      <c r="E43" s="241"/>
      <c r="F43" s="241"/>
      <c r="G43" s="282"/>
      <c r="H43" s="239"/>
      <c r="I43" s="239"/>
      <c r="J43" s="239"/>
      <c r="K43" s="239"/>
      <c r="L43" s="241"/>
      <c r="M43" s="239"/>
      <c r="N43" s="239"/>
      <c r="O43" s="261"/>
      <c r="P43" s="258"/>
      <c r="Q43" s="258"/>
    </row>
    <row r="44" spans="1:17" s="260" customFormat="1" x14ac:dyDescent="0.3">
      <c r="A44" s="229" t="s">
        <v>18</v>
      </c>
      <c r="B44" s="238"/>
      <c r="C44" s="239"/>
      <c r="D44" s="241"/>
      <c r="E44" s="241"/>
      <c r="F44" s="241"/>
      <c r="G44" s="282"/>
      <c r="H44" s="239"/>
      <c r="I44" s="239"/>
      <c r="J44" s="239"/>
      <c r="K44" s="239"/>
      <c r="L44" s="241"/>
      <c r="M44" s="239"/>
      <c r="N44" s="239"/>
      <c r="O44" s="261"/>
      <c r="P44" s="258"/>
      <c r="Q44" s="258"/>
    </row>
    <row r="45" spans="1:17" s="260" customFormat="1" x14ac:dyDescent="0.3">
      <c r="A45" s="229" t="s">
        <v>22</v>
      </c>
      <c r="B45" s="238"/>
      <c r="C45" s="239"/>
      <c r="D45" s="241"/>
      <c r="E45" s="241"/>
      <c r="F45" s="241"/>
      <c r="G45" s="282"/>
      <c r="H45" s="239"/>
      <c r="I45" s="239"/>
      <c r="J45" s="239"/>
      <c r="K45" s="239"/>
      <c r="L45" s="241"/>
      <c r="M45" s="239"/>
      <c r="N45" s="239"/>
      <c r="O45" s="261"/>
      <c r="P45" s="258"/>
      <c r="Q45" s="258"/>
    </row>
    <row r="46" spans="1:17" s="260" customFormat="1" x14ac:dyDescent="0.3">
      <c r="A46" s="229" t="s">
        <v>27</v>
      </c>
      <c r="B46" s="238"/>
      <c r="C46" s="239"/>
      <c r="D46" s="241"/>
      <c r="E46" s="241"/>
      <c r="F46" s="241"/>
      <c r="G46" s="282"/>
      <c r="H46" s="239"/>
      <c r="I46" s="239"/>
      <c r="J46" s="239"/>
      <c r="K46" s="239"/>
      <c r="L46" s="241"/>
      <c r="M46" s="239"/>
      <c r="N46" s="239"/>
      <c r="O46" s="261"/>
      <c r="P46" s="258"/>
      <c r="Q46" s="258"/>
    </row>
    <row r="47" spans="1:17" s="260" customFormat="1" x14ac:dyDescent="0.3">
      <c r="A47" s="229" t="s">
        <v>29</v>
      </c>
      <c r="B47" s="238"/>
      <c r="C47" s="239"/>
      <c r="D47" s="241"/>
      <c r="E47" s="241"/>
      <c r="F47" s="241"/>
      <c r="G47" s="282"/>
      <c r="H47" s="239"/>
      <c r="I47" s="239"/>
      <c r="J47" s="239"/>
      <c r="K47" s="239"/>
      <c r="L47" s="241"/>
      <c r="M47" s="239"/>
      <c r="N47" s="239"/>
      <c r="O47" s="261"/>
      <c r="P47" s="258"/>
      <c r="Q47" s="258"/>
    </row>
    <row r="48" spans="1:17" s="260" customFormat="1" x14ac:dyDescent="0.3">
      <c r="A48" s="229" t="s">
        <v>32</v>
      </c>
      <c r="B48" s="238"/>
      <c r="C48" s="239"/>
      <c r="D48" s="241"/>
      <c r="E48" s="241"/>
      <c r="F48" s="241"/>
      <c r="G48" s="282"/>
      <c r="H48" s="239"/>
      <c r="I48" s="239"/>
      <c r="J48" s="239"/>
      <c r="K48" s="239"/>
      <c r="L48" s="241"/>
      <c r="M48" s="239"/>
      <c r="N48" s="239"/>
      <c r="O48" s="261"/>
      <c r="P48" s="258"/>
      <c r="Q48" s="258"/>
    </row>
    <row r="49" spans="1:17" s="260" customFormat="1" x14ac:dyDescent="0.3">
      <c r="A49" s="229" t="s">
        <v>34</v>
      </c>
      <c r="B49" s="238"/>
      <c r="C49" s="239"/>
      <c r="D49" s="241"/>
      <c r="E49" s="241"/>
      <c r="F49" s="241"/>
      <c r="G49" s="282"/>
      <c r="H49" s="239"/>
      <c r="I49" s="239"/>
      <c r="J49" s="239"/>
      <c r="K49" s="239"/>
      <c r="L49" s="241"/>
      <c r="M49" s="239"/>
      <c r="N49" s="239"/>
      <c r="O49" s="261"/>
      <c r="P49" s="258"/>
      <c r="Q49" s="258"/>
    </row>
    <row r="50" spans="1:17" s="260" customFormat="1" x14ac:dyDescent="0.3">
      <c r="A50" s="229" t="s">
        <v>38</v>
      </c>
      <c r="B50" s="238"/>
      <c r="C50" s="239"/>
      <c r="D50" s="241"/>
      <c r="E50" s="241"/>
      <c r="F50" s="241"/>
      <c r="G50" s="282"/>
      <c r="H50" s="239"/>
      <c r="I50" s="239"/>
      <c r="J50" s="239"/>
      <c r="K50" s="239"/>
      <c r="L50" s="241"/>
      <c r="M50" s="239"/>
      <c r="N50" s="239"/>
      <c r="O50" s="261"/>
      <c r="P50" s="258"/>
      <c r="Q50" s="258"/>
    </row>
    <row r="51" spans="1:17" s="260" customFormat="1" x14ac:dyDescent="0.3">
      <c r="A51" s="229" t="s">
        <v>39</v>
      </c>
      <c r="B51" s="238"/>
      <c r="C51" s="239"/>
      <c r="D51" s="241"/>
      <c r="E51" s="241"/>
      <c r="F51" s="241"/>
      <c r="G51" s="282"/>
      <c r="H51" s="239"/>
      <c r="I51" s="239"/>
      <c r="J51" s="239"/>
      <c r="K51" s="239"/>
      <c r="L51" s="241"/>
      <c r="M51" s="239"/>
      <c r="N51" s="239"/>
      <c r="O51" s="261"/>
      <c r="P51" s="258"/>
      <c r="Q51" s="258"/>
    </row>
  </sheetData>
  <mergeCells count="3">
    <mergeCell ref="B31:C31"/>
    <mergeCell ref="B40:N40"/>
    <mergeCell ref="J31:K31"/>
  </mergeCells>
  <pageMargins left="0.23622047244094491" right="0.23622047244094491" top="0.74803149606299213" bottom="0.74803149606299213" header="0.31496062992125984" footer="0.31496062992125984"/>
  <pageSetup paperSize="9" scale="36" fitToHeight="0" orientation="landscape" r:id="rId1"/>
  <rowBreaks count="2" manualBreakCount="2">
    <brk id="11" max="15" man="1"/>
    <brk id="21" max="15" man="1"/>
  </rowBreaks>
  <ignoredErrors>
    <ignoredError sqref="I31"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C2762-619A-4380-A88A-E44E964D17DC}">
  <sheetPr>
    <pageSetUpPr fitToPage="1"/>
  </sheetPr>
  <dimension ref="A1:P44"/>
  <sheetViews>
    <sheetView zoomScale="70" zoomScaleNormal="70" zoomScaleSheetLayoutView="20" workbookViewId="0">
      <pane ySplit="1" topLeftCell="A17" activePane="bottomLeft" state="frozen"/>
      <selection pane="bottomLeft" activeCell="P1" sqref="P1:P1048576"/>
    </sheetView>
  </sheetViews>
  <sheetFormatPr defaultColWidth="8.875" defaultRowHeight="16.3" x14ac:dyDescent="0.3"/>
  <cols>
    <col min="1" max="1" width="6.375" style="237" bestFit="1" customWidth="1"/>
    <col min="2" max="2" width="32.125" style="261" customWidth="1"/>
    <col min="3" max="3" width="15" style="261" bestFit="1" customWidth="1"/>
    <col min="4" max="4" width="19.375" style="262" bestFit="1" customWidth="1"/>
    <col min="5" max="5" width="17.125" style="262" bestFit="1" customWidth="1"/>
    <col min="6" max="6" width="18.375" style="262" bestFit="1" customWidth="1"/>
    <col min="7" max="7" width="50.375" style="261" customWidth="1"/>
    <col min="8" max="8" width="14.875" style="261" bestFit="1" customWidth="1"/>
    <col min="9" max="9" width="22" style="261" bestFit="1" customWidth="1"/>
    <col min="10" max="10" width="12.125" style="261" bestFit="1" customWidth="1"/>
    <col min="11" max="11" width="18.125" style="262" bestFit="1" customWidth="1"/>
    <col min="12" max="12" width="17.375" style="261" customWidth="1"/>
    <col min="13" max="13" width="63.375" style="258" customWidth="1"/>
    <col min="14" max="14" width="17.375" style="258" customWidth="1"/>
    <col min="15" max="15" width="15.375" style="258" customWidth="1"/>
    <col min="16" max="16" width="10.875" style="258" hidden="1" customWidth="1"/>
    <col min="17" max="16384" width="8.875" style="237"/>
  </cols>
  <sheetData>
    <row r="1" spans="1:16" s="228" customFormat="1" ht="48.9" x14ac:dyDescent="0.3">
      <c r="A1" s="222" t="s">
        <v>125</v>
      </c>
      <c r="B1" s="223" t="s">
        <v>0</v>
      </c>
      <c r="C1" s="224" t="s">
        <v>1</v>
      </c>
      <c r="D1" s="225" t="s">
        <v>3</v>
      </c>
      <c r="E1" s="225" t="s">
        <v>2</v>
      </c>
      <c r="F1" s="225" t="s">
        <v>4</v>
      </c>
      <c r="G1" s="226" t="s">
        <v>5</v>
      </c>
      <c r="H1" s="226" t="s">
        <v>465</v>
      </c>
      <c r="I1" s="226" t="s">
        <v>6</v>
      </c>
      <c r="J1" s="226" t="s">
        <v>109</v>
      </c>
      <c r="K1" s="225" t="s">
        <v>301</v>
      </c>
      <c r="L1" s="226" t="s">
        <v>169</v>
      </c>
      <c r="M1" s="227" t="s">
        <v>513</v>
      </c>
      <c r="N1" s="227" t="s">
        <v>129</v>
      </c>
      <c r="O1" s="227" t="s">
        <v>592</v>
      </c>
      <c r="P1" s="227" t="s">
        <v>632</v>
      </c>
    </row>
    <row r="2" spans="1:16" ht="81.55" x14ac:dyDescent="0.3">
      <c r="A2" s="229" t="s">
        <v>7</v>
      </c>
      <c r="B2" s="230" t="s">
        <v>687</v>
      </c>
      <c r="C2" s="231" t="s">
        <v>688</v>
      </c>
      <c r="D2" s="232">
        <v>12397417.710000001</v>
      </c>
      <c r="E2" s="232">
        <v>1000000</v>
      </c>
      <c r="F2" s="232">
        <v>5198708.8550000004</v>
      </c>
      <c r="G2" s="231" t="s">
        <v>689</v>
      </c>
      <c r="H2" s="231"/>
      <c r="I2" s="231" t="s">
        <v>690</v>
      </c>
      <c r="J2" s="267" t="s">
        <v>111</v>
      </c>
      <c r="K2" s="232"/>
      <c r="L2" s="234" t="s">
        <v>676</v>
      </c>
      <c r="M2" s="235" t="s">
        <v>691</v>
      </c>
      <c r="N2" s="270"/>
      <c r="O2" s="236"/>
      <c r="P2" s="236" t="s">
        <v>633</v>
      </c>
    </row>
    <row r="3" spans="1:16" ht="114.15" x14ac:dyDescent="0.3">
      <c r="A3" s="229" t="s">
        <v>11</v>
      </c>
      <c r="B3" s="238" t="s">
        <v>695</v>
      </c>
      <c r="C3" s="239" t="s">
        <v>696</v>
      </c>
      <c r="D3" s="232">
        <v>624052.5</v>
      </c>
      <c r="E3" s="232">
        <v>499242</v>
      </c>
      <c r="F3" s="232">
        <f>SUM(D3-E3)</f>
        <v>124810.5</v>
      </c>
      <c r="G3" s="239" t="s">
        <v>697</v>
      </c>
      <c r="H3" s="239"/>
      <c r="I3" s="239" t="s">
        <v>37</v>
      </c>
      <c r="J3" s="266" t="s">
        <v>110</v>
      </c>
      <c r="K3" s="241">
        <v>400000</v>
      </c>
      <c r="L3" s="234" t="s">
        <v>676</v>
      </c>
      <c r="M3" s="242" t="s">
        <v>698</v>
      </c>
      <c r="N3" s="275" t="s">
        <v>761</v>
      </c>
      <c r="O3" s="243" t="s">
        <v>1011</v>
      </c>
      <c r="P3" s="236" t="s">
        <v>633</v>
      </c>
    </row>
    <row r="4" spans="1:16" ht="65.25" x14ac:dyDescent="0.3">
      <c r="A4" s="229" t="s">
        <v>16</v>
      </c>
      <c r="B4" s="238" t="s">
        <v>694</v>
      </c>
      <c r="C4" s="239" t="s">
        <v>696</v>
      </c>
      <c r="D4" s="232">
        <v>197169</v>
      </c>
      <c r="E4" s="232">
        <v>157735.20000000001</v>
      </c>
      <c r="F4" s="232">
        <f t="shared" ref="F4:F22" si="0">SUM(D4-E4)</f>
        <v>39433.799999999988</v>
      </c>
      <c r="G4" s="239" t="s">
        <v>699</v>
      </c>
      <c r="H4" s="239"/>
      <c r="I4" s="239" t="s">
        <v>37</v>
      </c>
      <c r="J4" s="266" t="s">
        <v>110</v>
      </c>
      <c r="K4" s="241">
        <v>100000</v>
      </c>
      <c r="L4" s="234" t="s">
        <v>676</v>
      </c>
      <c r="M4" s="244" t="s">
        <v>700</v>
      </c>
      <c r="N4" s="275" t="s">
        <v>759</v>
      </c>
      <c r="O4" s="243" t="s">
        <v>795</v>
      </c>
      <c r="P4" s="236" t="s">
        <v>633</v>
      </c>
    </row>
    <row r="5" spans="1:16" ht="48.9" x14ac:dyDescent="0.3">
      <c r="A5" s="229" t="s">
        <v>18</v>
      </c>
      <c r="B5" s="238" t="s">
        <v>701</v>
      </c>
      <c r="C5" s="239" t="s">
        <v>702</v>
      </c>
      <c r="D5" s="232">
        <v>511218.75</v>
      </c>
      <c r="E5" s="232">
        <v>250000</v>
      </c>
      <c r="F5" s="232">
        <f t="shared" si="0"/>
        <v>261218.75</v>
      </c>
      <c r="G5" s="239" t="s">
        <v>703</v>
      </c>
      <c r="H5" s="239"/>
      <c r="I5" s="239" t="s">
        <v>37</v>
      </c>
      <c r="J5" s="266" t="s">
        <v>110</v>
      </c>
      <c r="K5" s="241">
        <v>200000</v>
      </c>
      <c r="L5" s="234" t="s">
        <v>676</v>
      </c>
      <c r="M5" s="244" t="s">
        <v>704</v>
      </c>
      <c r="N5" s="275" t="s">
        <v>787</v>
      </c>
      <c r="O5" s="243"/>
      <c r="P5" s="236" t="s">
        <v>633</v>
      </c>
    </row>
    <row r="6" spans="1:16" ht="48.9" x14ac:dyDescent="0.3">
      <c r="A6" s="229" t="s">
        <v>22</v>
      </c>
      <c r="B6" s="238" t="s">
        <v>705</v>
      </c>
      <c r="C6" s="245" t="s">
        <v>706</v>
      </c>
      <c r="D6" s="232">
        <v>646460.34</v>
      </c>
      <c r="E6" s="232">
        <v>500000</v>
      </c>
      <c r="F6" s="232">
        <f t="shared" si="0"/>
        <v>146460.33999999997</v>
      </c>
      <c r="G6" s="239" t="s">
        <v>707</v>
      </c>
      <c r="H6" s="239"/>
      <c r="I6" s="239" t="s">
        <v>37</v>
      </c>
      <c r="J6" s="266" t="s">
        <v>110</v>
      </c>
      <c r="K6" s="241">
        <v>228409.67</v>
      </c>
      <c r="L6" s="234" t="s">
        <v>676</v>
      </c>
      <c r="M6" s="235"/>
      <c r="N6" s="275" t="s">
        <v>797</v>
      </c>
      <c r="O6" s="243"/>
      <c r="P6" s="236" t="s">
        <v>633</v>
      </c>
    </row>
    <row r="7" spans="1:16" ht="97.85" x14ac:dyDescent="0.3">
      <c r="A7" s="229" t="s">
        <v>27</v>
      </c>
      <c r="B7" s="238" t="s">
        <v>695</v>
      </c>
      <c r="C7" s="239" t="s">
        <v>709</v>
      </c>
      <c r="D7" s="232">
        <v>624052.5</v>
      </c>
      <c r="E7" s="232">
        <v>187215.75</v>
      </c>
      <c r="F7" s="232">
        <f t="shared" si="0"/>
        <v>436836.75</v>
      </c>
      <c r="G7" s="239" t="s">
        <v>710</v>
      </c>
      <c r="H7" s="239"/>
      <c r="I7" s="239" t="s">
        <v>711</v>
      </c>
      <c r="J7" s="267" t="s">
        <v>111</v>
      </c>
      <c r="K7" s="241"/>
      <c r="L7" s="234" t="s">
        <v>676</v>
      </c>
      <c r="M7" s="242" t="s">
        <v>698</v>
      </c>
      <c r="N7" s="271"/>
      <c r="O7" s="243"/>
      <c r="P7" s="236" t="s">
        <v>633</v>
      </c>
    </row>
    <row r="8" spans="1:16" ht="65.25" x14ac:dyDescent="0.3">
      <c r="A8" s="229" t="s">
        <v>29</v>
      </c>
      <c r="B8" s="238" t="s">
        <v>714</v>
      </c>
      <c r="C8" s="239" t="s">
        <v>715</v>
      </c>
      <c r="D8" s="232">
        <v>122500</v>
      </c>
      <c r="E8" s="232">
        <v>98000</v>
      </c>
      <c r="F8" s="232">
        <f t="shared" si="0"/>
        <v>24500</v>
      </c>
      <c r="G8" s="239" t="s">
        <v>716</v>
      </c>
      <c r="H8" s="246"/>
      <c r="I8" s="239" t="s">
        <v>37</v>
      </c>
      <c r="J8" s="266" t="s">
        <v>110</v>
      </c>
      <c r="K8" s="241">
        <v>98000</v>
      </c>
      <c r="L8" s="234" t="s">
        <v>717</v>
      </c>
      <c r="M8" s="242" t="s">
        <v>718</v>
      </c>
      <c r="N8" s="275" t="s">
        <v>745</v>
      </c>
      <c r="O8" s="243" t="s">
        <v>753</v>
      </c>
      <c r="P8" s="243" t="s">
        <v>633</v>
      </c>
    </row>
    <row r="9" spans="1:16" ht="48.9" x14ac:dyDescent="0.3">
      <c r="A9" s="229" t="s">
        <v>32</v>
      </c>
      <c r="B9" s="238" t="s">
        <v>723</v>
      </c>
      <c r="C9" s="231" t="s">
        <v>724</v>
      </c>
      <c r="D9" s="232">
        <v>603750</v>
      </c>
      <c r="E9" s="232">
        <v>241500</v>
      </c>
      <c r="F9" s="232">
        <f t="shared" si="0"/>
        <v>362250</v>
      </c>
      <c r="G9" s="231" t="s">
        <v>725</v>
      </c>
      <c r="H9" s="231"/>
      <c r="I9" s="239" t="s">
        <v>440</v>
      </c>
      <c r="J9" s="272" t="s">
        <v>246</v>
      </c>
      <c r="K9" s="232">
        <v>241500</v>
      </c>
      <c r="L9" s="234" t="s">
        <v>676</v>
      </c>
      <c r="M9" s="244"/>
      <c r="N9" s="271"/>
      <c r="O9" s="243"/>
      <c r="P9" s="243" t="s">
        <v>633</v>
      </c>
    </row>
    <row r="10" spans="1:16" ht="179.35" x14ac:dyDescent="0.3">
      <c r="A10" s="229" t="s">
        <v>34</v>
      </c>
      <c r="B10" s="233" t="s">
        <v>726</v>
      </c>
      <c r="C10" s="231" t="s">
        <v>727</v>
      </c>
      <c r="D10" s="232">
        <v>242750</v>
      </c>
      <c r="E10" s="232">
        <v>100000</v>
      </c>
      <c r="F10" s="232">
        <f t="shared" si="0"/>
        <v>142750</v>
      </c>
      <c r="G10" s="231" t="s">
        <v>716</v>
      </c>
      <c r="H10" s="231"/>
      <c r="I10" s="239" t="s">
        <v>37</v>
      </c>
      <c r="J10" s="266" t="s">
        <v>110</v>
      </c>
      <c r="K10" s="232">
        <v>100000</v>
      </c>
      <c r="L10" s="234" t="s">
        <v>676</v>
      </c>
      <c r="M10" s="244"/>
      <c r="N10" s="275" t="s">
        <v>882</v>
      </c>
      <c r="O10" s="243" t="s">
        <v>884</v>
      </c>
      <c r="P10" s="243" t="s">
        <v>633</v>
      </c>
    </row>
    <row r="11" spans="1:16" ht="179.35" x14ac:dyDescent="0.3">
      <c r="A11" s="229" t="s">
        <v>38</v>
      </c>
      <c r="B11" s="233" t="s">
        <v>728</v>
      </c>
      <c r="C11" s="247" t="s">
        <v>729</v>
      </c>
      <c r="D11" s="232">
        <v>4752151.8899999997</v>
      </c>
      <c r="E11" s="232">
        <v>4752151.8899999997</v>
      </c>
      <c r="F11" s="232">
        <f t="shared" si="0"/>
        <v>0</v>
      </c>
      <c r="G11" s="248" t="s">
        <v>730</v>
      </c>
      <c r="H11" s="268" t="s">
        <v>466</v>
      </c>
      <c r="I11" s="239" t="s">
        <v>731</v>
      </c>
      <c r="J11" s="267" t="s">
        <v>111</v>
      </c>
      <c r="K11" s="241"/>
      <c r="L11" s="234" t="s">
        <v>676</v>
      </c>
      <c r="M11" s="242" t="s">
        <v>732</v>
      </c>
      <c r="N11" s="271"/>
      <c r="O11" s="243"/>
      <c r="P11" s="243" t="s">
        <v>633</v>
      </c>
    </row>
    <row r="12" spans="1:16" ht="179.35" x14ac:dyDescent="0.3">
      <c r="A12" s="229" t="s">
        <v>39</v>
      </c>
      <c r="B12" s="233" t="s">
        <v>733</v>
      </c>
      <c r="C12" s="247" t="s">
        <v>734</v>
      </c>
      <c r="D12" s="232">
        <v>150000</v>
      </c>
      <c r="E12" s="232">
        <v>100000</v>
      </c>
      <c r="F12" s="232">
        <f t="shared" si="0"/>
        <v>50000</v>
      </c>
      <c r="G12" s="231" t="s">
        <v>716</v>
      </c>
      <c r="H12" s="231"/>
      <c r="I12" s="239" t="s">
        <v>37</v>
      </c>
      <c r="J12" s="266" t="s">
        <v>110</v>
      </c>
      <c r="K12" s="232">
        <v>82000</v>
      </c>
      <c r="L12" s="234" t="s">
        <v>676</v>
      </c>
      <c r="M12" s="242"/>
      <c r="N12" s="275" t="s">
        <v>883</v>
      </c>
      <c r="O12" s="243" t="s">
        <v>885</v>
      </c>
      <c r="P12" s="243" t="s">
        <v>633</v>
      </c>
    </row>
    <row r="13" spans="1:16" ht="97.85" x14ac:dyDescent="0.3">
      <c r="A13" s="229" t="s">
        <v>41</v>
      </c>
      <c r="B13" s="233" t="s">
        <v>736</v>
      </c>
      <c r="C13" s="247" t="s">
        <v>737</v>
      </c>
      <c r="D13" s="232">
        <v>43512.5</v>
      </c>
      <c r="E13" s="232">
        <v>34810</v>
      </c>
      <c r="F13" s="232">
        <f t="shared" si="0"/>
        <v>8702.5</v>
      </c>
      <c r="G13" s="248" t="s">
        <v>697</v>
      </c>
      <c r="H13" s="249"/>
      <c r="I13" s="239" t="s">
        <v>37</v>
      </c>
      <c r="J13" s="267" t="s">
        <v>111</v>
      </c>
      <c r="K13" s="232"/>
      <c r="L13" s="234" t="s">
        <v>676</v>
      </c>
      <c r="M13" s="242" t="s">
        <v>738</v>
      </c>
      <c r="N13" s="271"/>
      <c r="O13" s="243"/>
      <c r="P13" s="243" t="s">
        <v>633</v>
      </c>
    </row>
    <row r="14" spans="1:16" ht="130.44999999999999" x14ac:dyDescent="0.3">
      <c r="A14" s="229" t="s">
        <v>45</v>
      </c>
      <c r="B14" s="238" t="s">
        <v>740</v>
      </c>
      <c r="C14" s="239" t="s">
        <v>741</v>
      </c>
      <c r="D14" s="232">
        <v>8117383.75</v>
      </c>
      <c r="E14" s="232">
        <v>923338.37</v>
      </c>
      <c r="F14" s="232">
        <f t="shared" si="0"/>
        <v>7194045.3799999999</v>
      </c>
      <c r="G14" s="239" t="s">
        <v>742</v>
      </c>
      <c r="H14" s="250" t="s">
        <v>466</v>
      </c>
      <c r="I14" s="249" t="s">
        <v>743</v>
      </c>
      <c r="J14" s="267" t="s">
        <v>111</v>
      </c>
      <c r="K14" s="232"/>
      <c r="L14" s="234" t="s">
        <v>717</v>
      </c>
      <c r="M14" s="242" t="s">
        <v>744</v>
      </c>
      <c r="N14" s="271"/>
      <c r="O14" s="243"/>
      <c r="P14" s="243" t="s">
        <v>633</v>
      </c>
    </row>
    <row r="15" spans="1:16" ht="163.05000000000001" x14ac:dyDescent="0.3">
      <c r="A15" s="229" t="s">
        <v>49</v>
      </c>
      <c r="B15" s="238" t="s">
        <v>749</v>
      </c>
      <c r="C15" s="239" t="s">
        <v>747</v>
      </c>
      <c r="D15" s="232">
        <v>2449457</v>
      </c>
      <c r="E15" s="232">
        <v>2088535</v>
      </c>
      <c r="F15" s="232">
        <f t="shared" si="0"/>
        <v>360922</v>
      </c>
      <c r="G15" s="239" t="s">
        <v>750</v>
      </c>
      <c r="H15" s="250" t="s">
        <v>466</v>
      </c>
      <c r="I15" s="239" t="s">
        <v>731</v>
      </c>
      <c r="J15" s="272" t="s">
        <v>803</v>
      </c>
      <c r="K15" s="241"/>
      <c r="L15" s="234" t="s">
        <v>676</v>
      </c>
      <c r="M15" s="242" t="s">
        <v>751</v>
      </c>
      <c r="N15" s="271"/>
      <c r="O15" s="243"/>
      <c r="P15" s="243" t="s">
        <v>633</v>
      </c>
    </row>
    <row r="16" spans="1:16" ht="97.85" x14ac:dyDescent="0.3">
      <c r="A16" s="229" t="s">
        <v>62</v>
      </c>
      <c r="B16" s="238" t="s">
        <v>746</v>
      </c>
      <c r="C16" s="239" t="s">
        <v>747</v>
      </c>
      <c r="D16" s="232">
        <v>1294333</v>
      </c>
      <c r="E16" s="232">
        <v>1105438</v>
      </c>
      <c r="F16" s="232">
        <f t="shared" si="0"/>
        <v>188895</v>
      </c>
      <c r="G16" s="239" t="s">
        <v>748</v>
      </c>
      <c r="H16" s="250" t="s">
        <v>466</v>
      </c>
      <c r="I16" s="239" t="s">
        <v>731</v>
      </c>
      <c r="J16" s="266" t="s">
        <v>110</v>
      </c>
      <c r="K16" s="241">
        <v>1298131.6000000001</v>
      </c>
      <c r="L16" s="234" t="s">
        <v>676</v>
      </c>
      <c r="M16" s="242" t="s">
        <v>821</v>
      </c>
      <c r="N16" s="275" t="s">
        <v>1094</v>
      </c>
      <c r="O16" s="243" t="s">
        <v>1095</v>
      </c>
      <c r="P16" s="243" t="s">
        <v>633</v>
      </c>
    </row>
    <row r="17" spans="1:16" ht="81.55" x14ac:dyDescent="0.3">
      <c r="A17" s="229" t="s">
        <v>63</v>
      </c>
      <c r="B17" s="238" t="s">
        <v>752</v>
      </c>
      <c r="C17" s="239" t="s">
        <v>756</v>
      </c>
      <c r="D17" s="232">
        <v>157000</v>
      </c>
      <c r="E17" s="232">
        <v>62800</v>
      </c>
      <c r="F17" s="232">
        <f t="shared" si="0"/>
        <v>94200</v>
      </c>
      <c r="G17" s="239" t="s">
        <v>754</v>
      </c>
      <c r="H17" s="239"/>
      <c r="I17" s="239" t="s">
        <v>440</v>
      </c>
      <c r="J17" s="266" t="s">
        <v>110</v>
      </c>
      <c r="K17" s="241">
        <v>63000</v>
      </c>
      <c r="L17" s="234" t="s">
        <v>676</v>
      </c>
      <c r="M17" s="242" t="s">
        <v>755</v>
      </c>
      <c r="N17" s="275" t="s">
        <v>1014</v>
      </c>
      <c r="O17" s="243"/>
      <c r="P17" s="243" t="s">
        <v>633</v>
      </c>
    </row>
    <row r="18" spans="1:16" ht="146.75" x14ac:dyDescent="0.3">
      <c r="A18" s="229" t="s">
        <v>65</v>
      </c>
      <c r="B18" s="238" t="s">
        <v>560</v>
      </c>
      <c r="C18" s="239" t="s">
        <v>756</v>
      </c>
      <c r="D18" s="232">
        <v>247488.75</v>
      </c>
      <c r="E18" s="232">
        <v>98995.5</v>
      </c>
      <c r="F18" s="232">
        <f t="shared" si="0"/>
        <v>148493.25</v>
      </c>
      <c r="G18" s="239" t="s">
        <v>754</v>
      </c>
      <c r="H18" s="239"/>
      <c r="I18" s="239" t="s">
        <v>440</v>
      </c>
      <c r="J18" s="266" t="s">
        <v>110</v>
      </c>
      <c r="K18" s="241">
        <v>98995.5</v>
      </c>
      <c r="L18" s="234" t="s">
        <v>676</v>
      </c>
      <c r="M18" s="244" t="s">
        <v>757</v>
      </c>
      <c r="N18" s="275" t="s">
        <v>877</v>
      </c>
      <c r="O18" s="242"/>
      <c r="P18" s="243" t="s">
        <v>633</v>
      </c>
    </row>
    <row r="19" spans="1:16" x14ac:dyDescent="0.3">
      <c r="A19" s="229" t="s">
        <v>68</v>
      </c>
      <c r="D19" s="232"/>
      <c r="E19" s="232"/>
      <c r="F19" s="232">
        <f t="shared" si="0"/>
        <v>0</v>
      </c>
      <c r="G19" s="239"/>
      <c r="H19" s="246"/>
      <c r="I19" s="239"/>
      <c r="J19" s="245"/>
      <c r="K19" s="241"/>
      <c r="L19" s="239"/>
      <c r="M19" s="242"/>
      <c r="N19" s="242"/>
      <c r="O19" s="242"/>
      <c r="P19" s="242"/>
    </row>
    <row r="20" spans="1:16" x14ac:dyDescent="0.3">
      <c r="A20" s="229" t="s">
        <v>165</v>
      </c>
      <c r="B20" s="238"/>
      <c r="C20" s="239"/>
      <c r="D20" s="232"/>
      <c r="E20" s="232"/>
      <c r="F20" s="232">
        <f t="shared" si="0"/>
        <v>0</v>
      </c>
      <c r="G20" s="239"/>
      <c r="H20" s="246"/>
      <c r="I20" s="239"/>
      <c r="J20" s="245"/>
      <c r="K20" s="241"/>
      <c r="L20" s="239"/>
      <c r="M20" s="242"/>
      <c r="N20" s="243"/>
      <c r="O20" s="243"/>
      <c r="P20" s="243"/>
    </row>
    <row r="21" spans="1:16" x14ac:dyDescent="0.3">
      <c r="A21" s="229" t="s">
        <v>70</v>
      </c>
      <c r="B21" s="238"/>
      <c r="C21" s="239"/>
      <c r="D21" s="232"/>
      <c r="E21" s="232"/>
      <c r="F21" s="232">
        <f t="shared" si="0"/>
        <v>0</v>
      </c>
      <c r="G21" s="239"/>
      <c r="H21" s="239"/>
      <c r="I21" s="239"/>
      <c r="J21" s="245"/>
      <c r="K21" s="241"/>
      <c r="L21" s="239"/>
      <c r="M21" s="244"/>
      <c r="N21" s="242"/>
      <c r="O21" s="242"/>
      <c r="P21" s="242"/>
    </row>
    <row r="22" spans="1:16" x14ac:dyDescent="0.3">
      <c r="A22" s="229" t="s">
        <v>72</v>
      </c>
      <c r="B22" s="238"/>
      <c r="C22" s="239"/>
      <c r="D22" s="232"/>
      <c r="E22" s="232"/>
      <c r="F22" s="232">
        <f t="shared" si="0"/>
        <v>0</v>
      </c>
      <c r="G22" s="239"/>
      <c r="H22" s="239"/>
      <c r="I22" s="239"/>
      <c r="J22" s="245"/>
      <c r="K22" s="241"/>
      <c r="L22" s="239"/>
      <c r="M22" s="244"/>
      <c r="N22" s="243"/>
      <c r="O22" s="243"/>
      <c r="P22" s="243"/>
    </row>
    <row r="23" spans="1:16" ht="32.6" x14ac:dyDescent="0.3">
      <c r="A23" s="229"/>
      <c r="B23" s="238"/>
      <c r="C23" s="239"/>
      <c r="D23" s="241"/>
      <c r="E23" s="241"/>
      <c r="F23" s="241"/>
      <c r="G23" s="239"/>
      <c r="H23" s="251" t="s">
        <v>589</v>
      </c>
      <c r="I23" s="252"/>
      <c r="J23" s="240"/>
      <c r="K23" s="241"/>
      <c r="L23" s="239"/>
      <c r="M23" s="244"/>
      <c r="N23" s="236"/>
      <c r="O23" s="236"/>
      <c r="P23" s="236"/>
    </row>
    <row r="24" spans="1:16" s="257" customFormat="1" x14ac:dyDescent="0.3">
      <c r="A24" s="229"/>
      <c r="B24" s="347" t="s">
        <v>588</v>
      </c>
      <c r="C24" s="348"/>
      <c r="D24" s="253">
        <f>SUM(D2:D23)</f>
        <v>33180697.690000001</v>
      </c>
      <c r="E24" s="253"/>
      <c r="F24" s="253"/>
      <c r="G24" s="253"/>
      <c r="H24" s="253">
        <v>0</v>
      </c>
      <c r="I24" s="254"/>
      <c r="J24" s="255"/>
      <c r="K24" s="254">
        <f>SUM(K2:K23)</f>
        <v>2910036.77</v>
      </c>
      <c r="L24" s="256"/>
    </row>
    <row r="25" spans="1:16" x14ac:dyDescent="0.3">
      <c r="A25" s="229"/>
      <c r="B25" s="238"/>
      <c r="C25" s="239"/>
      <c r="D25" s="241"/>
      <c r="E25" s="241"/>
      <c r="F25" s="241"/>
      <c r="G25" s="239"/>
      <c r="H25" s="239"/>
      <c r="I25" s="239"/>
      <c r="J25" s="240"/>
      <c r="K25" s="241"/>
      <c r="L25" s="239"/>
      <c r="M25" s="244"/>
      <c r="N25" s="243"/>
      <c r="O25" s="243"/>
      <c r="P25" s="243"/>
    </row>
    <row r="26" spans="1:16" x14ac:dyDescent="0.3">
      <c r="A26" s="229" t="s">
        <v>85</v>
      </c>
      <c r="B26" s="238"/>
      <c r="C26" s="239"/>
      <c r="D26" s="241"/>
      <c r="E26" s="241"/>
      <c r="F26" s="241"/>
      <c r="G26" s="239"/>
      <c r="H26" s="239"/>
      <c r="I26" s="239"/>
      <c r="J26" s="239"/>
      <c r="K26" s="241"/>
      <c r="L26" s="239"/>
      <c r="M26" s="242"/>
    </row>
    <row r="27" spans="1:16" x14ac:dyDescent="0.3">
      <c r="A27" s="229" t="s">
        <v>88</v>
      </c>
      <c r="B27" s="238"/>
      <c r="C27" s="239"/>
      <c r="D27" s="241"/>
      <c r="E27" s="241"/>
      <c r="F27" s="241"/>
      <c r="G27" s="239"/>
      <c r="H27" s="239"/>
      <c r="I27" s="239"/>
      <c r="J27" s="239"/>
      <c r="K27" s="241"/>
      <c r="L27" s="239"/>
      <c r="M27" s="242"/>
    </row>
    <row r="28" spans="1:16" s="259" customFormat="1" x14ac:dyDescent="0.3">
      <c r="A28" s="229" t="s">
        <v>90</v>
      </c>
      <c r="B28" s="230"/>
      <c r="C28" s="231"/>
      <c r="D28" s="232"/>
      <c r="E28" s="232"/>
      <c r="F28" s="232"/>
      <c r="G28" s="231"/>
      <c r="H28" s="231"/>
      <c r="I28" s="231"/>
      <c r="J28" s="231"/>
      <c r="K28" s="232"/>
      <c r="L28" s="231"/>
      <c r="M28" s="235"/>
      <c r="N28" s="258"/>
      <c r="O28" s="258"/>
      <c r="P28" s="258"/>
    </row>
    <row r="29" spans="1:16" s="260" customFormat="1" x14ac:dyDescent="0.3">
      <c r="A29" s="229" t="s">
        <v>93</v>
      </c>
      <c r="B29" s="238"/>
      <c r="C29" s="239"/>
      <c r="D29" s="241"/>
      <c r="E29" s="241"/>
      <c r="F29" s="241"/>
      <c r="G29" s="239"/>
      <c r="H29" s="239"/>
      <c r="I29" s="239"/>
      <c r="J29" s="239"/>
      <c r="K29" s="241"/>
      <c r="L29" s="239"/>
      <c r="M29" s="242"/>
      <c r="N29" s="258"/>
      <c r="O29" s="258"/>
      <c r="P29" s="258"/>
    </row>
    <row r="30" spans="1:16" s="260" customFormat="1" x14ac:dyDescent="0.3">
      <c r="A30" s="229" t="s">
        <v>103</v>
      </c>
      <c r="B30" s="238"/>
      <c r="C30" s="239"/>
      <c r="D30" s="241"/>
      <c r="E30" s="241"/>
      <c r="F30" s="241"/>
      <c r="G30" s="239"/>
      <c r="H30" s="239"/>
      <c r="I30" s="239"/>
      <c r="J30" s="239"/>
      <c r="K30" s="241"/>
      <c r="L30" s="239"/>
      <c r="M30" s="242"/>
      <c r="N30" s="258"/>
      <c r="O30" s="258"/>
      <c r="P30" s="258"/>
    </row>
    <row r="31" spans="1:16" s="260" customFormat="1" x14ac:dyDescent="0.3">
      <c r="A31" s="229" t="s">
        <v>105</v>
      </c>
      <c r="B31" s="238"/>
      <c r="C31" s="239"/>
      <c r="D31" s="241"/>
      <c r="E31" s="241"/>
      <c r="F31" s="241"/>
      <c r="G31" s="239"/>
      <c r="H31" s="239"/>
      <c r="I31" s="239"/>
      <c r="J31" s="239"/>
      <c r="K31" s="241"/>
      <c r="L31" s="239"/>
      <c r="M31" s="242"/>
      <c r="N31" s="258"/>
      <c r="O31" s="258"/>
      <c r="P31" s="258"/>
    </row>
    <row r="32" spans="1:16" s="260" customFormat="1" x14ac:dyDescent="0.3">
      <c r="A32" s="229" t="s">
        <v>107</v>
      </c>
      <c r="B32" s="238"/>
      <c r="C32" s="239"/>
      <c r="D32" s="241"/>
      <c r="E32" s="241"/>
      <c r="F32" s="241"/>
      <c r="G32" s="239"/>
      <c r="H32" s="239"/>
      <c r="I32" s="239"/>
      <c r="J32" s="239"/>
      <c r="K32" s="241"/>
      <c r="L32" s="239"/>
      <c r="M32" s="242"/>
      <c r="N32" s="258"/>
      <c r="O32" s="258"/>
      <c r="P32" s="258"/>
    </row>
    <row r="33" spans="1:16" s="260" customFormat="1" x14ac:dyDescent="0.3">
      <c r="A33" s="229"/>
      <c r="B33" s="349" t="s">
        <v>496</v>
      </c>
      <c r="C33" s="350"/>
      <c r="D33" s="350"/>
      <c r="E33" s="350"/>
      <c r="F33" s="350"/>
      <c r="G33" s="350"/>
      <c r="H33" s="350"/>
      <c r="I33" s="350"/>
      <c r="J33" s="350"/>
      <c r="K33" s="350"/>
      <c r="L33" s="350"/>
      <c r="M33" s="351"/>
      <c r="N33" s="258"/>
      <c r="O33" s="258"/>
      <c r="P33" s="258"/>
    </row>
    <row r="34" spans="1:16" s="260" customFormat="1" x14ac:dyDescent="0.3">
      <c r="A34" s="229" t="s">
        <v>7</v>
      </c>
      <c r="B34" s="238"/>
      <c r="C34" s="239"/>
      <c r="D34" s="241"/>
      <c r="E34" s="241"/>
      <c r="F34" s="241"/>
      <c r="G34" s="239"/>
      <c r="H34" s="239"/>
      <c r="I34" s="239"/>
      <c r="J34" s="239"/>
      <c r="K34" s="241"/>
      <c r="L34" s="239"/>
      <c r="M34" s="242"/>
      <c r="N34" s="258"/>
      <c r="O34" s="258"/>
      <c r="P34" s="258"/>
    </row>
    <row r="35" spans="1:16" s="260" customFormat="1" x14ac:dyDescent="0.3">
      <c r="A35" s="229" t="s">
        <v>11</v>
      </c>
      <c r="B35" s="238"/>
      <c r="C35" s="239"/>
      <c r="D35" s="241"/>
      <c r="E35" s="241"/>
      <c r="F35" s="241"/>
      <c r="G35" s="239"/>
      <c r="H35" s="239"/>
      <c r="I35" s="239"/>
      <c r="J35" s="239"/>
      <c r="K35" s="241"/>
      <c r="L35" s="239"/>
      <c r="M35" s="242"/>
      <c r="N35" s="258"/>
      <c r="O35" s="258"/>
      <c r="P35" s="258"/>
    </row>
    <row r="36" spans="1:16" s="260" customFormat="1" x14ac:dyDescent="0.3">
      <c r="A36" s="229" t="s">
        <v>16</v>
      </c>
      <c r="B36" s="238"/>
      <c r="C36" s="239"/>
      <c r="D36" s="241"/>
      <c r="E36" s="241"/>
      <c r="F36" s="241"/>
      <c r="G36" s="239"/>
      <c r="H36" s="239"/>
      <c r="I36" s="239"/>
      <c r="J36" s="239"/>
      <c r="K36" s="241"/>
      <c r="L36" s="239"/>
      <c r="M36" s="242"/>
      <c r="N36" s="258"/>
      <c r="O36" s="258"/>
      <c r="P36" s="258"/>
    </row>
    <row r="37" spans="1:16" s="260" customFormat="1" x14ac:dyDescent="0.3">
      <c r="A37" s="229" t="s">
        <v>18</v>
      </c>
      <c r="B37" s="238"/>
      <c r="C37" s="239"/>
      <c r="D37" s="241"/>
      <c r="E37" s="241"/>
      <c r="F37" s="241"/>
      <c r="G37" s="239"/>
      <c r="H37" s="239"/>
      <c r="I37" s="239"/>
      <c r="J37" s="239"/>
      <c r="K37" s="241"/>
      <c r="L37" s="239"/>
      <c r="M37" s="242"/>
      <c r="N37" s="258"/>
      <c r="O37" s="258"/>
      <c r="P37" s="258"/>
    </row>
    <row r="38" spans="1:16" s="260" customFormat="1" x14ac:dyDescent="0.3">
      <c r="A38" s="229" t="s">
        <v>22</v>
      </c>
      <c r="B38" s="238"/>
      <c r="C38" s="239"/>
      <c r="D38" s="241"/>
      <c r="E38" s="241"/>
      <c r="F38" s="241"/>
      <c r="G38" s="239"/>
      <c r="H38" s="239"/>
      <c r="I38" s="239"/>
      <c r="J38" s="239"/>
      <c r="K38" s="241"/>
      <c r="L38" s="239"/>
      <c r="M38" s="242"/>
      <c r="N38" s="258"/>
      <c r="O38" s="258"/>
      <c r="P38" s="258"/>
    </row>
    <row r="39" spans="1:16" s="260" customFormat="1" x14ac:dyDescent="0.3">
      <c r="A39" s="229" t="s">
        <v>27</v>
      </c>
      <c r="B39" s="238"/>
      <c r="C39" s="239"/>
      <c r="D39" s="241"/>
      <c r="E39" s="241"/>
      <c r="F39" s="241"/>
      <c r="G39" s="239"/>
      <c r="H39" s="239"/>
      <c r="I39" s="239"/>
      <c r="J39" s="239"/>
      <c r="K39" s="241"/>
      <c r="L39" s="239"/>
      <c r="M39" s="242"/>
      <c r="N39" s="258"/>
      <c r="O39" s="258"/>
      <c r="P39" s="258"/>
    </row>
    <row r="40" spans="1:16" s="260" customFormat="1" x14ac:dyDescent="0.3">
      <c r="A40" s="229" t="s">
        <v>29</v>
      </c>
      <c r="B40" s="238"/>
      <c r="C40" s="239"/>
      <c r="D40" s="241"/>
      <c r="E40" s="241"/>
      <c r="F40" s="241"/>
      <c r="G40" s="239"/>
      <c r="H40" s="239"/>
      <c r="I40" s="239"/>
      <c r="J40" s="239"/>
      <c r="K40" s="241"/>
      <c r="L40" s="239"/>
      <c r="M40" s="242"/>
      <c r="N40" s="258"/>
      <c r="O40" s="258"/>
      <c r="P40" s="258"/>
    </row>
    <row r="41" spans="1:16" s="260" customFormat="1" x14ac:dyDescent="0.3">
      <c r="A41" s="229" t="s">
        <v>32</v>
      </c>
      <c r="B41" s="238"/>
      <c r="C41" s="239"/>
      <c r="D41" s="241"/>
      <c r="E41" s="241"/>
      <c r="F41" s="241"/>
      <c r="G41" s="239"/>
      <c r="H41" s="239"/>
      <c r="I41" s="239"/>
      <c r="J41" s="239"/>
      <c r="K41" s="241"/>
      <c r="L41" s="239"/>
      <c r="M41" s="242"/>
      <c r="N41" s="258"/>
      <c r="O41" s="258"/>
      <c r="P41" s="258"/>
    </row>
    <row r="42" spans="1:16" s="260" customFormat="1" x14ac:dyDescent="0.3">
      <c r="A42" s="229" t="s">
        <v>34</v>
      </c>
      <c r="B42" s="238"/>
      <c r="C42" s="239"/>
      <c r="D42" s="241"/>
      <c r="E42" s="241"/>
      <c r="F42" s="241"/>
      <c r="G42" s="239"/>
      <c r="H42" s="239"/>
      <c r="I42" s="239"/>
      <c r="J42" s="239"/>
      <c r="K42" s="241"/>
      <c r="L42" s="239"/>
      <c r="M42" s="242"/>
      <c r="N42" s="258"/>
      <c r="O42" s="258"/>
      <c r="P42" s="258"/>
    </row>
    <row r="43" spans="1:16" s="260" customFormat="1" x14ac:dyDescent="0.3">
      <c r="A43" s="229" t="s">
        <v>38</v>
      </c>
      <c r="B43" s="238"/>
      <c r="C43" s="239"/>
      <c r="D43" s="241"/>
      <c r="E43" s="241"/>
      <c r="F43" s="241"/>
      <c r="G43" s="239"/>
      <c r="H43" s="239"/>
      <c r="I43" s="239"/>
      <c r="J43" s="239"/>
      <c r="K43" s="241"/>
      <c r="L43" s="239"/>
      <c r="M43" s="242"/>
      <c r="N43" s="258"/>
      <c r="O43" s="258"/>
      <c r="P43" s="258"/>
    </row>
    <row r="44" spans="1:16" s="260" customFormat="1" x14ac:dyDescent="0.3">
      <c r="A44" s="229" t="s">
        <v>39</v>
      </c>
      <c r="B44" s="238"/>
      <c r="C44" s="239"/>
      <c r="D44" s="241"/>
      <c r="E44" s="241"/>
      <c r="F44" s="241"/>
      <c r="G44" s="239"/>
      <c r="H44" s="239"/>
      <c r="I44" s="239"/>
      <c r="J44" s="239"/>
      <c r="K44" s="241"/>
      <c r="L44" s="239"/>
      <c r="M44" s="242"/>
      <c r="N44" s="258"/>
      <c r="O44" s="258"/>
      <c r="P44" s="258"/>
    </row>
  </sheetData>
  <mergeCells count="2">
    <mergeCell ref="B24:C24"/>
    <mergeCell ref="B33:M33"/>
  </mergeCells>
  <pageMargins left="0.23622047244094491" right="0.23622047244094491" top="0.74803149606299213" bottom="0.74803149606299213" header="0.31496062992125984" footer="0.31496062992125984"/>
  <pageSetup paperSize="9" scale="42" fitToHeight="0" orientation="landscape" r:id="rId1"/>
  <rowBreaks count="1" manualBreakCount="1">
    <brk id="11" max="1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149EB-B047-4200-A084-8A677B46EE78}">
  <sheetPr>
    <pageSetUpPr fitToPage="1"/>
  </sheetPr>
  <dimension ref="A1:P44"/>
  <sheetViews>
    <sheetView zoomScale="30" zoomScaleNormal="30" zoomScaleSheetLayoutView="30" workbookViewId="0">
      <pane ySplit="1" topLeftCell="A20" activePane="bottomLeft" state="frozen"/>
      <selection pane="bottomLeft" activeCell="I58" sqref="I58"/>
    </sheetView>
  </sheetViews>
  <sheetFormatPr defaultColWidth="8.875" defaultRowHeight="36" x14ac:dyDescent="0.6"/>
  <cols>
    <col min="1" max="1" width="10" style="153" customWidth="1"/>
    <col min="2" max="2" width="65.625" style="190" customWidth="1"/>
    <col min="3" max="3" width="30.125" style="190" customWidth="1"/>
    <col min="4" max="4" width="46" style="191" bestFit="1" customWidth="1"/>
    <col min="5" max="6" width="42.375" style="191" bestFit="1" customWidth="1"/>
    <col min="7" max="7" width="90.625" style="190" customWidth="1"/>
    <col min="8" max="8" width="25.625" style="190" customWidth="1"/>
    <col min="9" max="9" width="39" style="190" bestFit="1" customWidth="1"/>
    <col min="10" max="10" width="27" style="190" customWidth="1"/>
    <col min="11" max="11" width="41.375" style="191" bestFit="1" customWidth="1"/>
    <col min="12" max="12" width="34.375" style="190" bestFit="1" customWidth="1"/>
    <col min="13" max="13" width="114.375" style="192" customWidth="1"/>
    <col min="14" max="14" width="29.375" style="192" customWidth="1"/>
    <col min="15" max="16" width="27.375" style="192" bestFit="1" customWidth="1"/>
    <col min="17" max="16384" width="8.875" style="153"/>
  </cols>
  <sheetData>
    <row r="1" spans="1:16" s="150" customFormat="1" ht="108" x14ac:dyDescent="0.6">
      <c r="A1" s="149" t="s">
        <v>125</v>
      </c>
      <c r="B1" s="157" t="s">
        <v>0</v>
      </c>
      <c r="C1" s="158" t="s">
        <v>1</v>
      </c>
      <c r="D1" s="162" t="s">
        <v>3</v>
      </c>
      <c r="E1" s="162" t="s">
        <v>2</v>
      </c>
      <c r="F1" s="162" t="s">
        <v>4</v>
      </c>
      <c r="G1" s="167" t="s">
        <v>5</v>
      </c>
      <c r="H1" s="167" t="s">
        <v>465</v>
      </c>
      <c r="I1" s="167" t="s">
        <v>6</v>
      </c>
      <c r="J1" s="167" t="s">
        <v>109</v>
      </c>
      <c r="K1" s="162" t="s">
        <v>301</v>
      </c>
      <c r="L1" s="167" t="s">
        <v>169</v>
      </c>
      <c r="M1" s="166" t="s">
        <v>513</v>
      </c>
      <c r="N1" s="166" t="s">
        <v>129</v>
      </c>
      <c r="O1" s="166" t="s">
        <v>592</v>
      </c>
      <c r="P1" s="166" t="s">
        <v>632</v>
      </c>
    </row>
    <row r="2" spans="1:16" ht="144" x14ac:dyDescent="0.6">
      <c r="A2" s="151" t="s">
        <v>7</v>
      </c>
      <c r="B2" s="188" t="s">
        <v>593</v>
      </c>
      <c r="C2" s="159" t="s">
        <v>594</v>
      </c>
      <c r="D2" s="163">
        <v>1513190</v>
      </c>
      <c r="E2" s="163">
        <v>968441.6</v>
      </c>
      <c r="F2" s="163">
        <f>SUM(D2-E2)</f>
        <v>544748.4</v>
      </c>
      <c r="G2" s="159" t="s">
        <v>595</v>
      </c>
      <c r="H2" s="159"/>
      <c r="I2" s="159" t="s">
        <v>596</v>
      </c>
      <c r="J2" s="218" t="s">
        <v>111</v>
      </c>
      <c r="K2" s="163"/>
      <c r="L2" s="196" t="s">
        <v>597</v>
      </c>
      <c r="M2" s="152" t="s">
        <v>598</v>
      </c>
      <c r="N2" s="264"/>
      <c r="O2" s="172"/>
      <c r="P2" s="172" t="s">
        <v>633</v>
      </c>
    </row>
    <row r="3" spans="1:16" ht="180" x14ac:dyDescent="0.6">
      <c r="A3" s="151" t="s">
        <v>11</v>
      </c>
      <c r="B3" s="189" t="s">
        <v>601</v>
      </c>
      <c r="C3" s="160" t="s">
        <v>602</v>
      </c>
      <c r="D3" s="163">
        <v>1650000</v>
      </c>
      <c r="E3" s="163">
        <v>400000</v>
      </c>
      <c r="F3" s="163">
        <f>SUM(D3-E3)</f>
        <v>1250000</v>
      </c>
      <c r="G3" s="160" t="s">
        <v>603</v>
      </c>
      <c r="H3" s="160"/>
      <c r="I3" s="160" t="s">
        <v>31</v>
      </c>
      <c r="J3" s="170" t="s">
        <v>110</v>
      </c>
      <c r="K3" s="164">
        <v>168000</v>
      </c>
      <c r="L3" s="160" t="s">
        <v>571</v>
      </c>
      <c r="M3" s="154" t="s">
        <v>604</v>
      </c>
      <c r="N3" s="263" t="s">
        <v>708</v>
      </c>
      <c r="O3" s="173"/>
      <c r="P3" s="172" t="s">
        <v>633</v>
      </c>
    </row>
    <row r="4" spans="1:16" ht="180" x14ac:dyDescent="0.6">
      <c r="A4" s="151" t="s">
        <v>16</v>
      </c>
      <c r="B4" s="189" t="s">
        <v>605</v>
      </c>
      <c r="C4" s="160" t="s">
        <v>606</v>
      </c>
      <c r="D4" s="163">
        <v>226250</v>
      </c>
      <c r="E4" s="163">
        <v>45250</v>
      </c>
      <c r="F4" s="163">
        <f t="shared" ref="F4:F22" si="0">SUM(D4-E4)</f>
        <v>181000</v>
      </c>
      <c r="G4" s="160" t="s">
        <v>607</v>
      </c>
      <c r="H4" s="160"/>
      <c r="I4" s="160" t="s">
        <v>37</v>
      </c>
      <c r="J4" s="170" t="s">
        <v>110</v>
      </c>
      <c r="K4" s="164">
        <v>100000</v>
      </c>
      <c r="L4" s="196" t="s">
        <v>597</v>
      </c>
      <c r="M4" s="174" t="s">
        <v>608</v>
      </c>
      <c r="N4" s="263" t="s">
        <v>720</v>
      </c>
      <c r="O4" s="361" t="s">
        <v>722</v>
      </c>
      <c r="P4" s="173" t="s">
        <v>633</v>
      </c>
    </row>
    <row r="5" spans="1:16" ht="180" x14ac:dyDescent="0.6">
      <c r="A5" s="151" t="s">
        <v>18</v>
      </c>
      <c r="B5" s="189" t="s">
        <v>609</v>
      </c>
      <c r="C5" s="160" t="s">
        <v>610</v>
      </c>
      <c r="D5" s="163">
        <v>88750</v>
      </c>
      <c r="E5" s="163">
        <v>71000</v>
      </c>
      <c r="F5" s="163">
        <f t="shared" si="0"/>
        <v>17750</v>
      </c>
      <c r="G5" s="160" t="s">
        <v>607</v>
      </c>
      <c r="H5" s="160"/>
      <c r="I5" s="160" t="s">
        <v>37</v>
      </c>
      <c r="J5" s="170" t="s">
        <v>110</v>
      </c>
      <c r="K5" s="164">
        <v>71000</v>
      </c>
      <c r="L5" s="196" t="s">
        <v>597</v>
      </c>
      <c r="M5" s="174" t="s">
        <v>611</v>
      </c>
      <c r="N5" s="263" t="s">
        <v>712</v>
      </c>
      <c r="O5" s="362"/>
      <c r="P5" s="173" t="s">
        <v>633</v>
      </c>
    </row>
    <row r="6" spans="1:16" ht="216" x14ac:dyDescent="0.6">
      <c r="A6" s="151" t="s">
        <v>22</v>
      </c>
      <c r="B6" s="189" t="s">
        <v>612</v>
      </c>
      <c r="C6" s="195" t="s">
        <v>613</v>
      </c>
      <c r="D6" s="163">
        <v>340743.75</v>
      </c>
      <c r="E6" s="163">
        <v>170371.87</v>
      </c>
      <c r="F6" s="163">
        <f t="shared" si="0"/>
        <v>170371.88</v>
      </c>
      <c r="G6" s="160" t="s">
        <v>614</v>
      </c>
      <c r="H6" s="160"/>
      <c r="I6" s="160" t="s">
        <v>37</v>
      </c>
      <c r="J6" s="170" t="s">
        <v>110</v>
      </c>
      <c r="K6" s="164">
        <v>127778.9</v>
      </c>
      <c r="L6" s="160" t="s">
        <v>571</v>
      </c>
      <c r="M6" s="152" t="s">
        <v>615</v>
      </c>
      <c r="N6" s="263" t="s">
        <v>713</v>
      </c>
      <c r="O6" s="173"/>
      <c r="P6" s="172" t="s">
        <v>633</v>
      </c>
    </row>
    <row r="7" spans="1:16" ht="180" x14ac:dyDescent="0.6">
      <c r="A7" s="151" t="s">
        <v>27</v>
      </c>
      <c r="B7" s="189" t="s">
        <v>616</v>
      </c>
      <c r="C7" s="160" t="s">
        <v>617</v>
      </c>
      <c r="D7" s="163">
        <v>15300</v>
      </c>
      <c r="E7" s="163">
        <v>9900</v>
      </c>
      <c r="F7" s="163">
        <f t="shared" si="0"/>
        <v>5400</v>
      </c>
      <c r="G7" s="160" t="s">
        <v>618</v>
      </c>
      <c r="H7" s="160"/>
      <c r="I7" s="160" t="s">
        <v>37</v>
      </c>
      <c r="J7" s="170" t="s">
        <v>110</v>
      </c>
      <c r="K7" s="164">
        <v>17281</v>
      </c>
      <c r="L7" s="196" t="s">
        <v>597</v>
      </c>
      <c r="M7" s="174" t="s">
        <v>659</v>
      </c>
      <c r="N7" s="263" t="s">
        <v>677</v>
      </c>
      <c r="O7" s="173"/>
      <c r="P7" s="173" t="s">
        <v>633</v>
      </c>
    </row>
    <row r="8" spans="1:16" ht="409.6" x14ac:dyDescent="0.6">
      <c r="A8" s="151" t="s">
        <v>29</v>
      </c>
      <c r="B8" s="189" t="s">
        <v>619</v>
      </c>
      <c r="C8" s="160" t="s">
        <v>620</v>
      </c>
      <c r="D8" s="163">
        <v>443926.5</v>
      </c>
      <c r="E8" s="163">
        <v>217523.98</v>
      </c>
      <c r="F8" s="163">
        <f t="shared" si="0"/>
        <v>226402.52</v>
      </c>
      <c r="G8" s="160" t="s">
        <v>621</v>
      </c>
      <c r="H8" s="168"/>
      <c r="I8" s="160" t="s">
        <v>37</v>
      </c>
      <c r="J8" s="170" t="s">
        <v>110</v>
      </c>
      <c r="K8" s="164">
        <v>245000</v>
      </c>
      <c r="L8" s="196" t="s">
        <v>597</v>
      </c>
      <c r="M8" s="154" t="s">
        <v>664</v>
      </c>
      <c r="N8" s="263" t="s">
        <v>758</v>
      </c>
      <c r="O8" s="173" t="s">
        <v>652</v>
      </c>
      <c r="P8" s="173" t="s">
        <v>633</v>
      </c>
    </row>
    <row r="9" spans="1:16" ht="144" x14ac:dyDescent="0.6">
      <c r="A9" s="151" t="s">
        <v>32</v>
      </c>
      <c r="B9" s="189" t="s">
        <v>622</v>
      </c>
      <c r="C9" s="159" t="s">
        <v>623</v>
      </c>
      <c r="D9" s="163">
        <v>1941861.44</v>
      </c>
      <c r="E9" s="163">
        <v>400000</v>
      </c>
      <c r="F9" s="163">
        <f t="shared" si="0"/>
        <v>1541861.44</v>
      </c>
      <c r="G9" s="159" t="s">
        <v>624</v>
      </c>
      <c r="H9" s="159"/>
      <c r="I9" s="160" t="s">
        <v>37</v>
      </c>
      <c r="J9" s="218" t="s">
        <v>637</v>
      </c>
      <c r="K9" s="163"/>
      <c r="L9" s="196" t="s">
        <v>597</v>
      </c>
      <c r="M9" s="174" t="s">
        <v>625</v>
      </c>
      <c r="N9" s="265"/>
      <c r="O9" s="173"/>
      <c r="P9" s="173" t="s">
        <v>633</v>
      </c>
    </row>
    <row r="10" spans="1:16" ht="180" x14ac:dyDescent="0.6">
      <c r="A10" s="151" t="s">
        <v>34</v>
      </c>
      <c r="B10" s="171" t="s">
        <v>626</v>
      </c>
      <c r="C10" s="159" t="s">
        <v>623</v>
      </c>
      <c r="D10" s="163">
        <v>581507.18000000005</v>
      </c>
      <c r="E10" s="163">
        <v>400000</v>
      </c>
      <c r="F10" s="163">
        <f t="shared" si="0"/>
        <v>181507.18000000005</v>
      </c>
      <c r="G10" s="159" t="s">
        <v>624</v>
      </c>
      <c r="H10" s="159"/>
      <c r="I10" s="160" t="s">
        <v>37</v>
      </c>
      <c r="J10" s="218" t="s">
        <v>637</v>
      </c>
      <c r="K10" s="163"/>
      <c r="L10" s="196" t="s">
        <v>597</v>
      </c>
      <c r="M10" s="174" t="s">
        <v>627</v>
      </c>
      <c r="N10" s="265"/>
      <c r="O10" s="263"/>
      <c r="P10" s="173" t="s">
        <v>633</v>
      </c>
    </row>
    <row r="11" spans="1:16" ht="360" customHeight="1" x14ac:dyDescent="0.6">
      <c r="A11" s="151" t="s">
        <v>38</v>
      </c>
      <c r="B11" s="171" t="s">
        <v>638</v>
      </c>
      <c r="C11" s="161" t="s">
        <v>639</v>
      </c>
      <c r="D11" s="163">
        <v>610625</v>
      </c>
      <c r="E11" s="163">
        <v>299206.25</v>
      </c>
      <c r="F11" s="163">
        <f t="shared" si="0"/>
        <v>311418.75</v>
      </c>
      <c r="G11" s="165" t="s">
        <v>621</v>
      </c>
      <c r="H11" s="169"/>
      <c r="I11" s="160" t="s">
        <v>37</v>
      </c>
      <c r="J11" s="170" t="s">
        <v>110</v>
      </c>
      <c r="K11" s="164">
        <v>245000</v>
      </c>
      <c r="L11" s="196" t="s">
        <v>597</v>
      </c>
      <c r="M11" s="154" t="s">
        <v>640</v>
      </c>
      <c r="N11" s="263" t="s">
        <v>735</v>
      </c>
      <c r="O11" s="173" t="s">
        <v>652</v>
      </c>
      <c r="P11" s="173" t="s">
        <v>633</v>
      </c>
    </row>
    <row r="12" spans="1:16" ht="180" x14ac:dyDescent="0.6">
      <c r="A12" s="151" t="s">
        <v>39</v>
      </c>
      <c r="B12" s="171" t="s">
        <v>641</v>
      </c>
      <c r="C12" s="161" t="s">
        <v>642</v>
      </c>
      <c r="D12" s="163">
        <v>11091888.34</v>
      </c>
      <c r="E12" s="163">
        <v>1000000</v>
      </c>
      <c r="F12" s="163">
        <f t="shared" si="0"/>
        <v>10091888.34</v>
      </c>
      <c r="G12" s="165" t="s">
        <v>644</v>
      </c>
      <c r="H12" s="169"/>
      <c r="I12" s="160" t="s">
        <v>37</v>
      </c>
      <c r="J12" s="170" t="s">
        <v>110</v>
      </c>
      <c r="K12" s="164">
        <v>500000</v>
      </c>
      <c r="L12" s="160" t="s">
        <v>571</v>
      </c>
      <c r="M12" s="154" t="s">
        <v>643</v>
      </c>
      <c r="N12" s="263" t="s">
        <v>719</v>
      </c>
      <c r="O12" s="173"/>
      <c r="P12" s="173" t="s">
        <v>645</v>
      </c>
    </row>
    <row r="13" spans="1:16" ht="252" x14ac:dyDescent="0.6">
      <c r="A13" s="151" t="s">
        <v>41</v>
      </c>
      <c r="B13" s="171" t="s">
        <v>649</v>
      </c>
      <c r="C13" s="161" t="s">
        <v>651</v>
      </c>
      <c r="D13" s="163">
        <v>289116.25</v>
      </c>
      <c r="E13" s="163">
        <v>231293</v>
      </c>
      <c r="F13" s="163">
        <f t="shared" si="0"/>
        <v>57823.25</v>
      </c>
      <c r="G13" s="165" t="s">
        <v>614</v>
      </c>
      <c r="H13" s="169"/>
      <c r="I13" s="160" t="s">
        <v>37</v>
      </c>
      <c r="J13" s="218" t="s">
        <v>692</v>
      </c>
      <c r="K13" s="164"/>
      <c r="L13" s="160"/>
      <c r="M13" s="154" t="s">
        <v>650</v>
      </c>
      <c r="N13" s="265"/>
      <c r="O13" s="173"/>
      <c r="P13" s="173" t="s">
        <v>633</v>
      </c>
    </row>
    <row r="14" spans="1:16" ht="409.6" x14ac:dyDescent="0.6">
      <c r="A14" s="151" t="s">
        <v>45</v>
      </c>
      <c r="B14" s="189" t="s">
        <v>654</v>
      </c>
      <c r="C14" s="160" t="s">
        <v>655</v>
      </c>
      <c r="D14" s="163">
        <v>834400</v>
      </c>
      <c r="E14" s="163">
        <v>744000</v>
      </c>
      <c r="F14" s="163">
        <f t="shared" si="0"/>
        <v>90400</v>
      </c>
      <c r="G14" s="160" t="s">
        <v>656</v>
      </c>
      <c r="H14" s="221" t="s">
        <v>466</v>
      </c>
      <c r="I14" s="169" t="s">
        <v>657</v>
      </c>
      <c r="J14" s="218" t="s">
        <v>111</v>
      </c>
      <c r="K14" s="164"/>
      <c r="L14" s="160" t="s">
        <v>571</v>
      </c>
      <c r="M14" s="154" t="s">
        <v>665</v>
      </c>
      <c r="N14" s="265"/>
      <c r="O14" s="173"/>
      <c r="P14" s="173" t="s">
        <v>658</v>
      </c>
    </row>
    <row r="15" spans="1:16" ht="324" x14ac:dyDescent="0.6">
      <c r="A15" s="151" t="s">
        <v>49</v>
      </c>
      <c r="B15" s="189" t="s">
        <v>660</v>
      </c>
      <c r="C15" s="160" t="s">
        <v>661</v>
      </c>
      <c r="D15" s="163">
        <v>894246.78</v>
      </c>
      <c r="E15" s="163">
        <v>357698.712</v>
      </c>
      <c r="F15" s="163">
        <f t="shared" si="0"/>
        <v>536548.06799999997</v>
      </c>
      <c r="G15" s="160" t="s">
        <v>662</v>
      </c>
      <c r="H15" s="160"/>
      <c r="I15" s="160" t="s">
        <v>440</v>
      </c>
      <c r="J15" s="170" t="s">
        <v>110</v>
      </c>
      <c r="K15" s="164">
        <v>92625</v>
      </c>
      <c r="L15" s="196" t="s">
        <v>597</v>
      </c>
      <c r="M15" s="154" t="s">
        <v>663</v>
      </c>
      <c r="N15" s="263" t="s">
        <v>815</v>
      </c>
      <c r="O15" s="173"/>
      <c r="P15" s="173" t="s">
        <v>633</v>
      </c>
    </row>
    <row r="16" spans="1:16" ht="144" x14ac:dyDescent="0.6">
      <c r="A16" s="151" t="s">
        <v>62</v>
      </c>
      <c r="B16" s="189" t="s">
        <v>666</v>
      </c>
      <c r="C16" s="160" t="s">
        <v>667</v>
      </c>
      <c r="D16" s="163">
        <v>406250</v>
      </c>
      <c r="E16" s="163">
        <v>250000</v>
      </c>
      <c r="F16" s="163">
        <f t="shared" si="0"/>
        <v>156250</v>
      </c>
      <c r="G16" s="160" t="s">
        <v>668</v>
      </c>
      <c r="H16" s="160"/>
      <c r="I16" s="160" t="s">
        <v>180</v>
      </c>
      <c r="J16" s="218" t="s">
        <v>111</v>
      </c>
      <c r="K16" s="164"/>
      <c r="L16" s="196" t="s">
        <v>597</v>
      </c>
      <c r="M16" s="154" t="s">
        <v>669</v>
      </c>
      <c r="N16" s="265"/>
      <c r="O16" s="173"/>
      <c r="P16" s="173" t="s">
        <v>633</v>
      </c>
    </row>
    <row r="17" spans="1:16" ht="252" x14ac:dyDescent="0.6">
      <c r="A17" s="151" t="s">
        <v>63</v>
      </c>
      <c r="B17" s="189" t="s">
        <v>675</v>
      </c>
      <c r="C17" s="160" t="s">
        <v>667</v>
      </c>
      <c r="D17" s="163">
        <v>830650.75</v>
      </c>
      <c r="E17" s="163">
        <v>530650.75</v>
      </c>
      <c r="F17" s="163">
        <f t="shared" si="0"/>
        <v>300000</v>
      </c>
      <c r="G17" s="160" t="s">
        <v>668</v>
      </c>
      <c r="H17" s="160"/>
      <c r="I17" s="160" t="s">
        <v>180</v>
      </c>
      <c r="J17" s="170" t="s">
        <v>110</v>
      </c>
      <c r="K17" s="164">
        <v>308200</v>
      </c>
      <c r="L17" s="196" t="s">
        <v>671</v>
      </c>
      <c r="M17" s="154" t="s">
        <v>672</v>
      </c>
      <c r="N17" s="263" t="s">
        <v>721</v>
      </c>
      <c r="O17" s="173"/>
      <c r="P17" s="173" t="s">
        <v>633</v>
      </c>
    </row>
    <row r="18" spans="1:16" ht="144" x14ac:dyDescent="0.6">
      <c r="A18" s="151" t="s">
        <v>65</v>
      </c>
      <c r="B18" s="189" t="s">
        <v>673</v>
      </c>
      <c r="C18" s="160" t="s">
        <v>667</v>
      </c>
      <c r="D18" s="163">
        <v>250000</v>
      </c>
      <c r="E18" s="163">
        <v>150000</v>
      </c>
      <c r="F18" s="163">
        <f t="shared" si="0"/>
        <v>100000</v>
      </c>
      <c r="G18" s="160" t="s">
        <v>668</v>
      </c>
      <c r="H18" s="160"/>
      <c r="I18" s="160" t="s">
        <v>180</v>
      </c>
      <c r="J18" s="170" t="s">
        <v>110</v>
      </c>
      <c r="K18" s="164">
        <v>150000</v>
      </c>
      <c r="L18" s="196" t="s">
        <v>674</v>
      </c>
      <c r="M18" s="174"/>
      <c r="N18" s="269"/>
      <c r="O18" s="154"/>
      <c r="P18" s="173"/>
    </row>
    <row r="19" spans="1:16" ht="252" x14ac:dyDescent="0.6">
      <c r="A19" s="151" t="s">
        <v>68</v>
      </c>
      <c r="B19" s="189" t="s">
        <v>678</v>
      </c>
      <c r="C19" s="160" t="s">
        <v>679</v>
      </c>
      <c r="D19" s="163">
        <v>246208.75</v>
      </c>
      <c r="E19" s="163">
        <v>98483.5</v>
      </c>
      <c r="F19" s="163">
        <f t="shared" si="0"/>
        <v>147725.25</v>
      </c>
      <c r="G19" s="160" t="s">
        <v>680</v>
      </c>
      <c r="H19" s="168"/>
      <c r="I19" s="160" t="s">
        <v>440</v>
      </c>
      <c r="J19" s="170" t="s">
        <v>110</v>
      </c>
      <c r="K19" s="164">
        <v>68489.5</v>
      </c>
      <c r="L19" s="196" t="s">
        <v>597</v>
      </c>
      <c r="M19" s="154" t="s">
        <v>681</v>
      </c>
      <c r="N19" s="263" t="s">
        <v>760</v>
      </c>
      <c r="O19" s="173"/>
      <c r="P19" s="173" t="s">
        <v>633</v>
      </c>
    </row>
    <row r="20" spans="1:16" ht="144" x14ac:dyDescent="0.6">
      <c r="A20" s="151" t="s">
        <v>165</v>
      </c>
      <c r="B20" s="189" t="s">
        <v>682</v>
      </c>
      <c r="C20" s="160" t="s">
        <v>683</v>
      </c>
      <c r="D20" s="163">
        <v>477852.61</v>
      </c>
      <c r="E20" s="163">
        <v>238926.30499999999</v>
      </c>
      <c r="F20" s="163">
        <f t="shared" si="0"/>
        <v>238926.30499999999</v>
      </c>
      <c r="G20" s="160" t="s">
        <v>684</v>
      </c>
      <c r="H20" s="168"/>
      <c r="I20" s="160" t="s">
        <v>685</v>
      </c>
      <c r="J20" s="170" t="s">
        <v>110</v>
      </c>
      <c r="K20" s="164">
        <v>44179.97</v>
      </c>
      <c r="L20" s="196" t="s">
        <v>597</v>
      </c>
      <c r="M20" s="154"/>
      <c r="N20" s="263" t="s">
        <v>796</v>
      </c>
      <c r="O20" s="173"/>
      <c r="P20" s="173" t="s">
        <v>633</v>
      </c>
    </row>
    <row r="21" spans="1:16" ht="144" x14ac:dyDescent="0.6">
      <c r="A21" s="151" t="s">
        <v>70</v>
      </c>
      <c r="B21" s="189" t="s">
        <v>686</v>
      </c>
      <c r="C21" s="160" t="s">
        <v>683</v>
      </c>
      <c r="D21" s="163">
        <v>646460.34</v>
      </c>
      <c r="E21" s="163">
        <v>323230.17</v>
      </c>
      <c r="F21" s="163">
        <f t="shared" si="0"/>
        <v>323230.17</v>
      </c>
      <c r="G21" s="160" t="s">
        <v>684</v>
      </c>
      <c r="H21" s="168"/>
      <c r="I21" s="160" t="s">
        <v>685</v>
      </c>
      <c r="J21" s="170" t="s">
        <v>110</v>
      </c>
      <c r="K21" s="164">
        <v>77434.289999999994</v>
      </c>
      <c r="L21" s="196" t="s">
        <v>597</v>
      </c>
      <c r="M21" s="174"/>
      <c r="N21" s="276" t="s">
        <v>807</v>
      </c>
      <c r="O21" s="173"/>
      <c r="P21" s="173" t="s">
        <v>633</v>
      </c>
    </row>
    <row r="22" spans="1:16" x14ac:dyDescent="0.6">
      <c r="A22" s="151" t="s">
        <v>72</v>
      </c>
      <c r="B22" s="189"/>
      <c r="C22" s="160"/>
      <c r="D22" s="163"/>
      <c r="E22" s="163"/>
      <c r="F22" s="163">
        <f t="shared" si="0"/>
        <v>0</v>
      </c>
      <c r="G22" s="160"/>
      <c r="H22" s="160"/>
      <c r="I22" s="160"/>
      <c r="J22" s="195"/>
      <c r="K22" s="164"/>
      <c r="L22" s="160"/>
      <c r="M22" s="174"/>
      <c r="N22" s="173"/>
      <c r="O22" s="173"/>
      <c r="P22" s="173"/>
    </row>
    <row r="23" spans="1:16" ht="108" x14ac:dyDescent="0.6">
      <c r="A23" s="151"/>
      <c r="B23" s="189"/>
      <c r="C23" s="160"/>
      <c r="D23" s="164"/>
      <c r="E23" s="164"/>
      <c r="F23" s="164"/>
      <c r="G23" s="160"/>
      <c r="H23" s="193" t="s">
        <v>589</v>
      </c>
      <c r="I23" s="194"/>
      <c r="J23" s="170"/>
      <c r="K23" s="164"/>
      <c r="L23" s="160"/>
      <c r="M23" s="174"/>
      <c r="N23" s="172"/>
      <c r="O23" s="172"/>
      <c r="P23" s="172"/>
    </row>
    <row r="24" spans="1:16" s="184" customFormat="1" x14ac:dyDescent="0.6">
      <c r="A24" s="179"/>
      <c r="B24" s="356" t="s">
        <v>588</v>
      </c>
      <c r="C24" s="357"/>
      <c r="D24" s="180">
        <f>SUM(D2:D23)</f>
        <v>23379227.690000001</v>
      </c>
      <c r="E24" s="180"/>
      <c r="F24" s="180"/>
      <c r="G24" s="180"/>
      <c r="H24" s="180">
        <v>0</v>
      </c>
      <c r="I24" s="183"/>
      <c r="J24" s="182"/>
      <c r="K24" s="183">
        <f>SUM(K2:K23)</f>
        <v>2214988.66</v>
      </c>
      <c r="L24" s="181"/>
    </row>
    <row r="25" spans="1:16" x14ac:dyDescent="0.6">
      <c r="A25" s="151"/>
      <c r="B25" s="189"/>
      <c r="C25" s="160"/>
      <c r="D25" s="164"/>
      <c r="E25" s="164"/>
      <c r="F25" s="164"/>
      <c r="G25" s="160"/>
      <c r="H25" s="160"/>
      <c r="I25" s="160"/>
      <c r="J25" s="170"/>
      <c r="K25" s="164"/>
      <c r="L25" s="160"/>
      <c r="M25" s="174"/>
      <c r="N25" s="173"/>
      <c r="O25" s="173"/>
      <c r="P25" s="173"/>
    </row>
    <row r="26" spans="1:16" x14ac:dyDescent="0.6">
      <c r="A26" s="151" t="s">
        <v>85</v>
      </c>
      <c r="B26" s="189"/>
      <c r="C26" s="160"/>
      <c r="D26" s="164"/>
      <c r="E26" s="164"/>
      <c r="F26" s="164"/>
      <c r="G26" s="160"/>
      <c r="H26" s="160"/>
      <c r="I26" s="160"/>
      <c r="J26" s="160"/>
      <c r="K26" s="164"/>
      <c r="L26" s="160"/>
      <c r="M26" s="154"/>
    </row>
    <row r="27" spans="1:16" x14ac:dyDescent="0.6">
      <c r="A27" s="151" t="s">
        <v>88</v>
      </c>
      <c r="B27" s="189"/>
      <c r="C27" s="160"/>
      <c r="D27" s="164"/>
      <c r="E27" s="164"/>
      <c r="F27" s="164"/>
      <c r="G27" s="160"/>
      <c r="H27" s="160"/>
      <c r="I27" s="160"/>
      <c r="J27" s="160"/>
      <c r="K27" s="164"/>
      <c r="L27" s="160"/>
      <c r="M27" s="154"/>
    </row>
    <row r="28" spans="1:16" s="155" customFormat="1" x14ac:dyDescent="0.6">
      <c r="A28" s="151" t="s">
        <v>90</v>
      </c>
      <c r="B28" s="188"/>
      <c r="C28" s="159"/>
      <c r="D28" s="163"/>
      <c r="E28" s="163"/>
      <c r="F28" s="163"/>
      <c r="G28" s="159"/>
      <c r="H28" s="159"/>
      <c r="I28" s="159"/>
      <c r="J28" s="159"/>
      <c r="K28" s="163"/>
      <c r="L28" s="159"/>
      <c r="M28" s="152"/>
      <c r="N28" s="192"/>
      <c r="O28" s="192"/>
      <c r="P28" s="192"/>
    </row>
    <row r="29" spans="1:16" s="156" customFormat="1" x14ac:dyDescent="0.6">
      <c r="A29" s="151" t="s">
        <v>93</v>
      </c>
      <c r="B29" s="189"/>
      <c r="C29" s="160"/>
      <c r="D29" s="164"/>
      <c r="E29" s="164"/>
      <c r="F29" s="164"/>
      <c r="G29" s="160"/>
      <c r="H29" s="160"/>
      <c r="I29" s="160"/>
      <c r="J29" s="160"/>
      <c r="K29" s="164"/>
      <c r="L29" s="160"/>
      <c r="M29" s="154"/>
      <c r="N29" s="192"/>
      <c r="O29" s="192"/>
      <c r="P29" s="192"/>
    </row>
    <row r="30" spans="1:16" s="156" customFormat="1" x14ac:dyDescent="0.6">
      <c r="A30" s="151" t="s">
        <v>103</v>
      </c>
      <c r="B30" s="189"/>
      <c r="C30" s="160"/>
      <c r="D30" s="164"/>
      <c r="E30" s="164"/>
      <c r="F30" s="164"/>
      <c r="G30" s="160"/>
      <c r="H30" s="160"/>
      <c r="I30" s="160"/>
      <c r="J30" s="160"/>
      <c r="K30" s="164"/>
      <c r="L30" s="160"/>
      <c r="M30" s="154"/>
      <c r="N30" s="192"/>
      <c r="O30" s="192"/>
      <c r="P30" s="192"/>
    </row>
    <row r="31" spans="1:16" s="156" customFormat="1" x14ac:dyDescent="0.6">
      <c r="A31" s="151" t="s">
        <v>105</v>
      </c>
      <c r="B31" s="189"/>
      <c r="C31" s="160"/>
      <c r="D31" s="164"/>
      <c r="E31" s="164"/>
      <c r="F31" s="164"/>
      <c r="G31" s="160"/>
      <c r="H31" s="160"/>
      <c r="I31" s="160"/>
      <c r="J31" s="160"/>
      <c r="K31" s="164"/>
      <c r="L31" s="160"/>
      <c r="M31" s="154"/>
      <c r="N31" s="192"/>
      <c r="O31" s="192"/>
      <c r="P31" s="192"/>
    </row>
    <row r="32" spans="1:16" s="156" customFormat="1" x14ac:dyDescent="0.6">
      <c r="A32" s="151" t="s">
        <v>107</v>
      </c>
      <c r="B32" s="189"/>
      <c r="C32" s="160"/>
      <c r="D32" s="164"/>
      <c r="E32" s="164"/>
      <c r="F32" s="164"/>
      <c r="G32" s="160"/>
      <c r="H32" s="160"/>
      <c r="I32" s="160"/>
      <c r="J32" s="160"/>
      <c r="K32" s="164"/>
      <c r="L32" s="160"/>
      <c r="M32" s="154"/>
      <c r="N32" s="192"/>
      <c r="O32" s="192"/>
      <c r="P32" s="192"/>
    </row>
    <row r="33" spans="1:16" s="156" customFormat="1" x14ac:dyDescent="0.6">
      <c r="A33" s="151"/>
      <c r="B33" s="358" t="s">
        <v>496</v>
      </c>
      <c r="C33" s="359"/>
      <c r="D33" s="359"/>
      <c r="E33" s="359"/>
      <c r="F33" s="359"/>
      <c r="G33" s="359"/>
      <c r="H33" s="359"/>
      <c r="I33" s="359"/>
      <c r="J33" s="359"/>
      <c r="K33" s="359"/>
      <c r="L33" s="359"/>
      <c r="M33" s="360"/>
      <c r="N33" s="192"/>
      <c r="O33" s="192"/>
      <c r="P33" s="192"/>
    </row>
    <row r="34" spans="1:16" s="156" customFormat="1" x14ac:dyDescent="0.6">
      <c r="A34" s="151" t="s">
        <v>7</v>
      </c>
      <c r="B34" s="189"/>
      <c r="C34" s="160"/>
      <c r="D34" s="164"/>
      <c r="E34" s="164"/>
      <c r="F34" s="164"/>
      <c r="G34" s="160"/>
      <c r="H34" s="160"/>
      <c r="I34" s="160"/>
      <c r="J34" s="160"/>
      <c r="K34" s="164"/>
      <c r="L34" s="160"/>
      <c r="M34" s="154"/>
      <c r="N34" s="192"/>
      <c r="O34" s="192"/>
      <c r="P34" s="192"/>
    </row>
    <row r="35" spans="1:16" s="156" customFormat="1" x14ac:dyDescent="0.6">
      <c r="A35" s="151" t="s">
        <v>11</v>
      </c>
      <c r="B35" s="189"/>
      <c r="C35" s="160"/>
      <c r="D35" s="164"/>
      <c r="E35" s="164"/>
      <c r="F35" s="164"/>
      <c r="G35" s="160"/>
      <c r="H35" s="160"/>
      <c r="I35" s="160"/>
      <c r="J35" s="160"/>
      <c r="K35" s="164"/>
      <c r="L35" s="160"/>
      <c r="M35" s="154"/>
      <c r="N35" s="192"/>
      <c r="O35" s="192"/>
      <c r="P35" s="192"/>
    </row>
    <row r="36" spans="1:16" s="156" customFormat="1" x14ac:dyDescent="0.6">
      <c r="A36" s="151" t="s">
        <v>16</v>
      </c>
      <c r="B36" s="189"/>
      <c r="C36" s="160"/>
      <c r="D36" s="164"/>
      <c r="E36" s="164"/>
      <c r="F36" s="164"/>
      <c r="G36" s="160"/>
      <c r="H36" s="160"/>
      <c r="I36" s="160"/>
      <c r="J36" s="160"/>
      <c r="K36" s="164"/>
      <c r="L36" s="160"/>
      <c r="M36" s="154"/>
      <c r="N36" s="192"/>
      <c r="O36" s="192"/>
      <c r="P36" s="192"/>
    </row>
    <row r="37" spans="1:16" s="156" customFormat="1" x14ac:dyDescent="0.6">
      <c r="A37" s="151" t="s">
        <v>18</v>
      </c>
      <c r="B37" s="189"/>
      <c r="C37" s="160"/>
      <c r="D37" s="164"/>
      <c r="E37" s="164"/>
      <c r="F37" s="164"/>
      <c r="G37" s="160"/>
      <c r="H37" s="160"/>
      <c r="I37" s="160"/>
      <c r="J37" s="160"/>
      <c r="K37" s="164"/>
      <c r="L37" s="160"/>
      <c r="M37" s="154"/>
      <c r="N37" s="192"/>
      <c r="O37" s="192"/>
      <c r="P37" s="192"/>
    </row>
    <row r="38" spans="1:16" s="156" customFormat="1" x14ac:dyDescent="0.6">
      <c r="A38" s="151" t="s">
        <v>22</v>
      </c>
      <c r="B38" s="189"/>
      <c r="C38" s="160"/>
      <c r="D38" s="164"/>
      <c r="E38" s="164"/>
      <c r="F38" s="164"/>
      <c r="G38" s="160"/>
      <c r="H38" s="160"/>
      <c r="I38" s="160"/>
      <c r="J38" s="160"/>
      <c r="K38" s="164"/>
      <c r="L38" s="160"/>
      <c r="M38" s="154"/>
      <c r="N38" s="192"/>
      <c r="O38" s="192"/>
      <c r="P38" s="192"/>
    </row>
    <row r="39" spans="1:16" s="156" customFormat="1" x14ac:dyDescent="0.6">
      <c r="A39" s="151" t="s">
        <v>27</v>
      </c>
      <c r="B39" s="189"/>
      <c r="C39" s="160"/>
      <c r="D39" s="164"/>
      <c r="E39" s="164"/>
      <c r="F39" s="164"/>
      <c r="G39" s="160"/>
      <c r="H39" s="160"/>
      <c r="I39" s="160"/>
      <c r="J39" s="160"/>
      <c r="K39" s="164"/>
      <c r="L39" s="160"/>
      <c r="M39" s="154"/>
      <c r="N39" s="192"/>
      <c r="O39" s="192"/>
      <c r="P39" s="192"/>
    </row>
    <row r="40" spans="1:16" s="156" customFormat="1" x14ac:dyDescent="0.6">
      <c r="A40" s="151" t="s">
        <v>29</v>
      </c>
      <c r="B40" s="189"/>
      <c r="C40" s="160"/>
      <c r="D40" s="164"/>
      <c r="E40" s="164"/>
      <c r="F40" s="164"/>
      <c r="G40" s="160"/>
      <c r="H40" s="160"/>
      <c r="I40" s="160"/>
      <c r="J40" s="160"/>
      <c r="K40" s="164"/>
      <c r="L40" s="160"/>
      <c r="M40" s="154"/>
      <c r="N40" s="192"/>
      <c r="O40" s="192"/>
      <c r="P40" s="192"/>
    </row>
    <row r="41" spans="1:16" s="156" customFormat="1" x14ac:dyDescent="0.6">
      <c r="A41" s="151" t="s">
        <v>32</v>
      </c>
      <c r="B41" s="189"/>
      <c r="C41" s="160"/>
      <c r="D41" s="164"/>
      <c r="E41" s="164"/>
      <c r="F41" s="164"/>
      <c r="G41" s="160"/>
      <c r="H41" s="160"/>
      <c r="I41" s="160"/>
      <c r="J41" s="160"/>
      <c r="K41" s="164"/>
      <c r="L41" s="160"/>
      <c r="M41" s="154"/>
      <c r="N41" s="192"/>
      <c r="O41" s="192"/>
      <c r="P41" s="192"/>
    </row>
    <row r="42" spans="1:16" s="156" customFormat="1" x14ac:dyDescent="0.6">
      <c r="A42" s="151" t="s">
        <v>34</v>
      </c>
      <c r="B42" s="189"/>
      <c r="C42" s="160"/>
      <c r="D42" s="164"/>
      <c r="E42" s="164"/>
      <c r="F42" s="164"/>
      <c r="G42" s="160"/>
      <c r="H42" s="160"/>
      <c r="I42" s="160"/>
      <c r="J42" s="160"/>
      <c r="K42" s="164"/>
      <c r="L42" s="160"/>
      <c r="M42" s="154"/>
      <c r="N42" s="192"/>
      <c r="O42" s="192"/>
      <c r="P42" s="192"/>
    </row>
    <row r="43" spans="1:16" s="156" customFormat="1" x14ac:dyDescent="0.6">
      <c r="A43" s="151" t="s">
        <v>38</v>
      </c>
      <c r="B43" s="189"/>
      <c r="C43" s="160"/>
      <c r="D43" s="164"/>
      <c r="E43" s="164"/>
      <c r="F43" s="164"/>
      <c r="G43" s="160"/>
      <c r="H43" s="160"/>
      <c r="I43" s="160"/>
      <c r="J43" s="160"/>
      <c r="K43" s="164"/>
      <c r="L43" s="160"/>
      <c r="M43" s="154"/>
      <c r="N43" s="192"/>
      <c r="O43" s="192"/>
      <c r="P43" s="192"/>
    </row>
    <row r="44" spans="1:16" s="156" customFormat="1" x14ac:dyDescent="0.6">
      <c r="A44" s="151" t="s">
        <v>39</v>
      </c>
      <c r="B44" s="189"/>
      <c r="C44" s="160"/>
      <c r="D44" s="164"/>
      <c r="E44" s="164"/>
      <c r="F44" s="164"/>
      <c r="G44" s="160"/>
      <c r="H44" s="160"/>
      <c r="I44" s="160"/>
      <c r="J44" s="160"/>
      <c r="K44" s="164"/>
      <c r="L44" s="160"/>
      <c r="M44" s="154"/>
      <c r="N44" s="192"/>
      <c r="O44" s="192"/>
      <c r="P44" s="192"/>
    </row>
  </sheetData>
  <mergeCells count="3">
    <mergeCell ref="B24:C24"/>
    <mergeCell ref="B33:M33"/>
    <mergeCell ref="O4:O5"/>
  </mergeCells>
  <phoneticPr fontId="31" type="noConversion"/>
  <pageMargins left="0.23622047244094491" right="0.23622047244094491" top="0.74803149606299213" bottom="0.74803149606299213" header="0.31496062992125984" footer="0.31496062992125984"/>
  <pageSetup paperSize="9" scale="20" fitToHeight="0" orientation="landscape" r:id="rId1"/>
  <rowBreaks count="1" manualBreakCount="1">
    <brk id="10" max="1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4"/>
  <sheetViews>
    <sheetView view="pageBreakPreview" zoomScale="30" zoomScaleNormal="50" zoomScaleSheetLayoutView="30" workbookViewId="0">
      <pane ySplit="1" topLeftCell="A20" activePane="bottomLeft" state="frozen"/>
      <selection pane="bottomLeft" activeCell="M3" sqref="M3"/>
    </sheetView>
  </sheetViews>
  <sheetFormatPr defaultColWidth="8.875" defaultRowHeight="36" x14ac:dyDescent="0.6"/>
  <cols>
    <col min="1" max="1" width="10.375" style="153" customWidth="1"/>
    <col min="2" max="2" width="65.625" style="190" customWidth="1"/>
    <col min="3" max="3" width="34.625" style="190" customWidth="1"/>
    <col min="4" max="4" width="46" style="191" bestFit="1" customWidth="1"/>
    <col min="5" max="6" width="37.875" style="191" bestFit="1" customWidth="1"/>
    <col min="7" max="7" width="90.625" style="190" customWidth="1"/>
    <col min="8" max="8" width="25.625" style="190" customWidth="1"/>
    <col min="9" max="9" width="39" style="190" bestFit="1" customWidth="1"/>
    <col min="10" max="10" width="24.375" style="190" bestFit="1" customWidth="1"/>
    <col min="11" max="11" width="41.375" style="191" bestFit="1" customWidth="1"/>
    <col min="12" max="12" width="34.375" style="190" bestFit="1" customWidth="1"/>
    <col min="13" max="13" width="114.375" style="192" customWidth="1"/>
    <col min="14" max="14" width="27.375" style="192" bestFit="1" customWidth="1"/>
    <col min="15" max="15" width="35.125" style="192" customWidth="1"/>
    <col min="16" max="16384" width="8.875" style="153"/>
  </cols>
  <sheetData>
    <row r="1" spans="1:15" s="150" customFormat="1" ht="72" x14ac:dyDescent="0.6">
      <c r="A1" s="197" t="s">
        <v>125</v>
      </c>
      <c r="B1" s="198" t="s">
        <v>0</v>
      </c>
      <c r="C1" s="199" t="s">
        <v>1</v>
      </c>
      <c r="D1" s="200" t="s">
        <v>3</v>
      </c>
      <c r="E1" s="200" t="s">
        <v>2</v>
      </c>
      <c r="F1" s="200" t="s">
        <v>4</v>
      </c>
      <c r="G1" s="201" t="s">
        <v>5</v>
      </c>
      <c r="H1" s="201" t="s">
        <v>465</v>
      </c>
      <c r="I1" s="201" t="s">
        <v>6</v>
      </c>
      <c r="J1" s="201" t="s">
        <v>109</v>
      </c>
      <c r="K1" s="200" t="s">
        <v>301</v>
      </c>
      <c r="L1" s="201" t="s">
        <v>169</v>
      </c>
      <c r="M1" s="201" t="s">
        <v>513</v>
      </c>
      <c r="N1" s="201" t="s">
        <v>129</v>
      </c>
      <c r="O1" s="201" t="s">
        <v>632</v>
      </c>
    </row>
    <row r="2" spans="1:15" ht="180" x14ac:dyDescent="0.6">
      <c r="A2" s="202" t="s">
        <v>7</v>
      </c>
      <c r="B2" s="203" t="s">
        <v>514</v>
      </c>
      <c r="C2" s="203" t="s">
        <v>515</v>
      </c>
      <c r="D2" s="204">
        <v>1299344.3799999999</v>
      </c>
      <c r="E2" s="204">
        <v>390000</v>
      </c>
      <c r="F2" s="204">
        <v>909344.38</v>
      </c>
      <c r="G2" s="203" t="s">
        <v>516</v>
      </c>
      <c r="H2" s="203"/>
      <c r="I2" s="203" t="s">
        <v>517</v>
      </c>
      <c r="J2" s="205" t="s">
        <v>110</v>
      </c>
      <c r="K2" s="204">
        <v>194000</v>
      </c>
      <c r="L2" s="203" t="s">
        <v>571</v>
      </c>
      <c r="M2" s="203" t="s">
        <v>518</v>
      </c>
      <c r="N2" s="219" t="s">
        <v>635</v>
      </c>
      <c r="O2" s="203" t="s">
        <v>629</v>
      </c>
    </row>
    <row r="3" spans="1:15" ht="396" x14ac:dyDescent="0.6">
      <c r="A3" s="202" t="s">
        <v>11</v>
      </c>
      <c r="B3" s="203" t="s">
        <v>519</v>
      </c>
      <c r="C3" s="203" t="s">
        <v>520</v>
      </c>
      <c r="D3" s="204">
        <v>1443081.07</v>
      </c>
      <c r="E3" s="204">
        <v>240000</v>
      </c>
      <c r="F3" s="204">
        <v>727852.61</v>
      </c>
      <c r="G3" s="203" t="s">
        <v>521</v>
      </c>
      <c r="H3" s="203"/>
      <c r="I3" s="203" t="s">
        <v>37</v>
      </c>
      <c r="J3" s="206" t="s">
        <v>110</v>
      </c>
      <c r="K3" s="204">
        <v>240000</v>
      </c>
      <c r="L3" s="203" t="s">
        <v>571</v>
      </c>
      <c r="M3" s="203" t="s">
        <v>526</v>
      </c>
      <c r="N3" s="219" t="s">
        <v>670</v>
      </c>
      <c r="O3" s="203" t="s">
        <v>633</v>
      </c>
    </row>
    <row r="4" spans="1:15" ht="216" x14ac:dyDescent="0.6">
      <c r="A4" s="202" t="s">
        <v>16</v>
      </c>
      <c r="B4" s="203" t="s">
        <v>522</v>
      </c>
      <c r="C4" s="203" t="s">
        <v>523</v>
      </c>
      <c r="D4" s="204">
        <v>98000</v>
      </c>
      <c r="E4" s="204">
        <v>45000</v>
      </c>
      <c r="F4" s="204">
        <v>53000</v>
      </c>
      <c r="G4" s="203" t="s">
        <v>524</v>
      </c>
      <c r="H4" s="203"/>
      <c r="I4" s="203" t="s">
        <v>37</v>
      </c>
      <c r="J4" s="206" t="s">
        <v>110</v>
      </c>
      <c r="K4" s="204">
        <v>45000</v>
      </c>
      <c r="L4" s="203" t="s">
        <v>571</v>
      </c>
      <c r="M4" s="203" t="s">
        <v>525</v>
      </c>
      <c r="N4" s="219" t="s">
        <v>635</v>
      </c>
      <c r="O4" s="203" t="s">
        <v>629</v>
      </c>
    </row>
    <row r="5" spans="1:15" ht="252" x14ac:dyDescent="0.6">
      <c r="A5" s="202" t="s">
        <v>18</v>
      </c>
      <c r="B5" s="203" t="s">
        <v>527</v>
      </c>
      <c r="C5" s="203" t="s">
        <v>528</v>
      </c>
      <c r="D5" s="204">
        <v>280976.40000000002</v>
      </c>
      <c r="E5" s="204">
        <v>224781.12</v>
      </c>
      <c r="F5" s="204">
        <v>56195.28</v>
      </c>
      <c r="G5" s="203" t="s">
        <v>529</v>
      </c>
      <c r="H5" s="203"/>
      <c r="I5" s="203" t="s">
        <v>37</v>
      </c>
      <c r="J5" s="207" t="s">
        <v>111</v>
      </c>
      <c r="K5" s="204"/>
      <c r="L5" s="203" t="s">
        <v>571</v>
      </c>
      <c r="M5" s="203" t="s">
        <v>530</v>
      </c>
      <c r="N5" s="203"/>
      <c r="O5" s="203" t="s">
        <v>230</v>
      </c>
    </row>
    <row r="6" spans="1:15" ht="252" x14ac:dyDescent="0.6">
      <c r="A6" s="202" t="s">
        <v>22</v>
      </c>
      <c r="B6" s="203" t="s">
        <v>514</v>
      </c>
      <c r="C6" s="203" t="s">
        <v>533</v>
      </c>
      <c r="D6" s="204">
        <v>1966573.75</v>
      </c>
      <c r="E6" s="204">
        <v>500000</v>
      </c>
      <c r="F6" s="204">
        <v>1272573.75</v>
      </c>
      <c r="G6" s="203" t="s">
        <v>529</v>
      </c>
      <c r="H6" s="203"/>
      <c r="I6" s="203" t="s">
        <v>37</v>
      </c>
      <c r="J6" s="205" t="s">
        <v>110</v>
      </c>
      <c r="K6" s="204">
        <v>350000</v>
      </c>
      <c r="L6" s="203" t="s">
        <v>571</v>
      </c>
      <c r="M6" s="203" t="s">
        <v>518</v>
      </c>
      <c r="N6" s="219" t="s">
        <v>628</v>
      </c>
      <c r="O6" s="203" t="s">
        <v>629</v>
      </c>
    </row>
    <row r="7" spans="1:15" ht="216" x14ac:dyDescent="0.6">
      <c r="A7" s="202" t="s">
        <v>27</v>
      </c>
      <c r="B7" s="203" t="s">
        <v>534</v>
      </c>
      <c r="C7" s="203" t="s">
        <v>535</v>
      </c>
      <c r="D7" s="204">
        <v>11091888.34</v>
      </c>
      <c r="E7" s="204">
        <v>1000000</v>
      </c>
      <c r="F7" s="204">
        <v>1790575.51</v>
      </c>
      <c r="G7" s="203" t="s">
        <v>536</v>
      </c>
      <c r="H7" s="203"/>
      <c r="I7" s="203" t="s">
        <v>37</v>
      </c>
      <c r="J7" s="205" t="s">
        <v>110</v>
      </c>
      <c r="K7" s="204">
        <v>500000</v>
      </c>
      <c r="L7" s="203" t="s">
        <v>571</v>
      </c>
      <c r="M7" s="203" t="s">
        <v>537</v>
      </c>
      <c r="N7" s="219" t="s">
        <v>636</v>
      </c>
      <c r="O7" s="203" t="s">
        <v>629</v>
      </c>
    </row>
    <row r="8" spans="1:15" ht="180" x14ac:dyDescent="0.6">
      <c r="A8" s="202" t="s">
        <v>29</v>
      </c>
      <c r="B8" s="203" t="s">
        <v>538</v>
      </c>
      <c r="C8" s="203" t="s">
        <v>539</v>
      </c>
      <c r="D8" s="204">
        <v>249497.5</v>
      </c>
      <c r="E8" s="204">
        <v>199598</v>
      </c>
      <c r="F8" s="204">
        <v>49899.5</v>
      </c>
      <c r="G8" s="203" t="s">
        <v>540</v>
      </c>
      <c r="H8" s="208"/>
      <c r="I8" s="203" t="s">
        <v>37</v>
      </c>
      <c r="J8" s="207" t="s">
        <v>111</v>
      </c>
      <c r="K8" s="209"/>
      <c r="L8" s="203" t="s">
        <v>571</v>
      </c>
      <c r="M8" s="203" t="s">
        <v>541</v>
      </c>
      <c r="N8" s="203"/>
      <c r="O8" s="203" t="s">
        <v>230</v>
      </c>
    </row>
    <row r="9" spans="1:15" ht="180" x14ac:dyDescent="0.6">
      <c r="A9" s="202" t="s">
        <v>32</v>
      </c>
      <c r="B9" s="203" t="s">
        <v>542</v>
      </c>
      <c r="C9" s="203" t="s">
        <v>543</v>
      </c>
      <c r="D9" s="204">
        <v>137500</v>
      </c>
      <c r="E9" s="204">
        <v>70000</v>
      </c>
      <c r="F9" s="204">
        <v>67500</v>
      </c>
      <c r="G9" s="203" t="s">
        <v>544</v>
      </c>
      <c r="H9" s="203"/>
      <c r="I9" s="203" t="s">
        <v>37</v>
      </c>
      <c r="J9" s="205" t="s">
        <v>110</v>
      </c>
      <c r="K9" s="204">
        <v>70000</v>
      </c>
      <c r="L9" s="203" t="s">
        <v>571</v>
      </c>
      <c r="M9" s="203" t="s">
        <v>545</v>
      </c>
      <c r="N9" s="219" t="s">
        <v>600</v>
      </c>
      <c r="O9" s="203" t="s">
        <v>629</v>
      </c>
    </row>
    <row r="10" spans="1:15" ht="180" x14ac:dyDescent="0.6">
      <c r="A10" s="202" t="s">
        <v>34</v>
      </c>
      <c r="B10" s="210" t="s">
        <v>546</v>
      </c>
      <c r="C10" s="211" t="s">
        <v>547</v>
      </c>
      <c r="D10" s="212">
        <v>1578834.05</v>
      </c>
      <c r="E10" s="212">
        <v>162859.74</v>
      </c>
      <c r="F10" s="212">
        <v>108573.16</v>
      </c>
      <c r="G10" s="212" t="s">
        <v>548</v>
      </c>
      <c r="H10" s="213"/>
      <c r="I10" s="213" t="s">
        <v>367</v>
      </c>
      <c r="J10" s="214" t="s">
        <v>111</v>
      </c>
      <c r="K10" s="204"/>
      <c r="L10" s="203" t="s">
        <v>571</v>
      </c>
      <c r="M10" s="203" t="s">
        <v>549</v>
      </c>
      <c r="N10" s="203"/>
      <c r="O10" s="203" t="s">
        <v>230</v>
      </c>
    </row>
    <row r="11" spans="1:15" ht="144" x14ac:dyDescent="0.6">
      <c r="A11" s="202" t="s">
        <v>38</v>
      </c>
      <c r="B11" s="210" t="s">
        <v>550</v>
      </c>
      <c r="C11" s="211" t="s">
        <v>547</v>
      </c>
      <c r="D11" s="212">
        <v>1338866.3</v>
      </c>
      <c r="E11" s="212">
        <v>120498.18</v>
      </c>
      <c r="F11" s="212">
        <v>80332.12</v>
      </c>
      <c r="G11" s="212" t="s">
        <v>548</v>
      </c>
      <c r="H11" s="213"/>
      <c r="I11" s="213" t="s">
        <v>367</v>
      </c>
      <c r="J11" s="205" t="s">
        <v>110</v>
      </c>
      <c r="K11" s="204">
        <v>120498.18</v>
      </c>
      <c r="L11" s="203" t="s">
        <v>571</v>
      </c>
      <c r="M11" s="203"/>
      <c r="N11" s="219" t="s">
        <v>693</v>
      </c>
      <c r="O11" s="203" t="s">
        <v>630</v>
      </c>
    </row>
    <row r="12" spans="1:15" ht="216" x14ac:dyDescent="0.6">
      <c r="A12" s="202" t="s">
        <v>39</v>
      </c>
      <c r="B12" s="210" t="s">
        <v>551</v>
      </c>
      <c r="C12" s="211" t="s">
        <v>547</v>
      </c>
      <c r="D12" s="212">
        <v>3110450.16</v>
      </c>
      <c r="E12" s="212">
        <v>623794.54</v>
      </c>
      <c r="F12" s="212">
        <v>415868.02</v>
      </c>
      <c r="G12" s="212" t="s">
        <v>548</v>
      </c>
      <c r="H12" s="213"/>
      <c r="I12" s="213" t="s">
        <v>367</v>
      </c>
      <c r="J12" s="205" t="s">
        <v>110</v>
      </c>
      <c r="K12" s="273">
        <v>623794.54</v>
      </c>
      <c r="L12" s="213" t="s">
        <v>571</v>
      </c>
      <c r="M12" s="213"/>
      <c r="N12" s="219" t="s">
        <v>739</v>
      </c>
      <c r="O12" s="274" t="s">
        <v>633</v>
      </c>
    </row>
    <row r="13" spans="1:15" ht="180" x14ac:dyDescent="0.6">
      <c r="A13" s="202" t="s">
        <v>41</v>
      </c>
      <c r="B13" s="210" t="s">
        <v>552</v>
      </c>
      <c r="C13" s="211" t="s">
        <v>553</v>
      </c>
      <c r="D13" s="212">
        <v>15000</v>
      </c>
      <c r="E13" s="212">
        <v>15000</v>
      </c>
      <c r="F13" s="212">
        <v>0</v>
      </c>
      <c r="G13" s="212" t="s">
        <v>554</v>
      </c>
      <c r="H13" s="213"/>
      <c r="I13" s="213" t="s">
        <v>37</v>
      </c>
      <c r="J13" s="205" t="s">
        <v>110</v>
      </c>
      <c r="K13" s="204">
        <v>15000</v>
      </c>
      <c r="L13" s="203" t="s">
        <v>571</v>
      </c>
      <c r="M13" s="203"/>
      <c r="N13" s="219" t="s">
        <v>591</v>
      </c>
      <c r="O13" s="203" t="s">
        <v>629</v>
      </c>
    </row>
    <row r="14" spans="1:15" ht="144" x14ac:dyDescent="0.6">
      <c r="A14" s="202" t="s">
        <v>45</v>
      </c>
      <c r="B14" s="203" t="s">
        <v>555</v>
      </c>
      <c r="C14" s="203" t="s">
        <v>556</v>
      </c>
      <c r="D14" s="204">
        <v>1230118.75</v>
      </c>
      <c r="E14" s="204">
        <v>300000</v>
      </c>
      <c r="F14" s="204">
        <v>930118.75</v>
      </c>
      <c r="G14" s="203" t="s">
        <v>557</v>
      </c>
      <c r="H14" s="203"/>
      <c r="I14" s="213" t="s">
        <v>37</v>
      </c>
      <c r="J14" s="207" t="s">
        <v>111</v>
      </c>
      <c r="K14" s="204"/>
      <c r="L14" s="203" t="s">
        <v>571</v>
      </c>
      <c r="M14" s="203" t="s">
        <v>558</v>
      </c>
      <c r="N14" s="203"/>
      <c r="O14" s="203" t="s">
        <v>230</v>
      </c>
    </row>
    <row r="15" spans="1:15" ht="216" x14ac:dyDescent="0.6">
      <c r="A15" s="202" t="s">
        <v>49</v>
      </c>
      <c r="B15" s="203" t="s">
        <v>560</v>
      </c>
      <c r="C15" s="203" t="s">
        <v>559</v>
      </c>
      <c r="D15" s="204">
        <v>248062.5</v>
      </c>
      <c r="E15" s="204">
        <v>99225</v>
      </c>
      <c r="F15" s="204">
        <v>148837.5</v>
      </c>
      <c r="G15" s="203" t="s">
        <v>561</v>
      </c>
      <c r="H15" s="203"/>
      <c r="I15" s="203" t="s">
        <v>440</v>
      </c>
      <c r="J15" s="207" t="s">
        <v>111</v>
      </c>
      <c r="K15" s="204"/>
      <c r="L15" s="203" t="s">
        <v>571</v>
      </c>
      <c r="M15" s="203" t="s">
        <v>562</v>
      </c>
      <c r="N15" s="203"/>
      <c r="O15" s="203" t="s">
        <v>230</v>
      </c>
    </row>
    <row r="16" spans="1:15" ht="144" x14ac:dyDescent="0.6">
      <c r="A16" s="202" t="s">
        <v>62</v>
      </c>
      <c r="B16" s="203" t="s">
        <v>563</v>
      </c>
      <c r="C16" s="203" t="s">
        <v>570</v>
      </c>
      <c r="D16" s="204">
        <v>87494.59</v>
      </c>
      <c r="E16" s="204">
        <v>80000</v>
      </c>
      <c r="F16" s="204">
        <v>7494.59</v>
      </c>
      <c r="G16" s="203" t="s">
        <v>564</v>
      </c>
      <c r="H16" s="203"/>
      <c r="I16" s="203" t="s">
        <v>37</v>
      </c>
      <c r="J16" s="205" t="s">
        <v>110</v>
      </c>
      <c r="K16" s="204">
        <v>80000</v>
      </c>
      <c r="L16" s="203" t="s">
        <v>571</v>
      </c>
      <c r="M16" s="203" t="s">
        <v>565</v>
      </c>
      <c r="N16" s="219" t="s">
        <v>591</v>
      </c>
      <c r="O16" s="203" t="s">
        <v>629</v>
      </c>
    </row>
    <row r="17" spans="1:15" ht="216" x14ac:dyDescent="0.6">
      <c r="A17" s="202" t="s">
        <v>63</v>
      </c>
      <c r="B17" s="203" t="s">
        <v>566</v>
      </c>
      <c r="C17" s="203" t="s">
        <v>567</v>
      </c>
      <c r="D17" s="204">
        <v>376137.5</v>
      </c>
      <c r="E17" s="204">
        <v>250000</v>
      </c>
      <c r="F17" s="204">
        <v>126137.5</v>
      </c>
      <c r="G17" s="203" t="s">
        <v>568</v>
      </c>
      <c r="H17" s="203"/>
      <c r="I17" s="203" t="s">
        <v>180</v>
      </c>
      <c r="J17" s="205" t="s">
        <v>110</v>
      </c>
      <c r="K17" s="204">
        <v>100000</v>
      </c>
      <c r="L17" s="203" t="s">
        <v>571</v>
      </c>
      <c r="M17" s="203" t="s">
        <v>569</v>
      </c>
      <c r="N17" s="219" t="s">
        <v>648</v>
      </c>
      <c r="O17" s="203" t="s">
        <v>629</v>
      </c>
    </row>
    <row r="18" spans="1:15" ht="216" x14ac:dyDescent="0.6">
      <c r="A18" s="202" t="s">
        <v>65</v>
      </c>
      <c r="B18" s="203" t="s">
        <v>573</v>
      </c>
      <c r="C18" s="203" t="s">
        <v>574</v>
      </c>
      <c r="D18" s="204">
        <v>376137.5</v>
      </c>
      <c r="E18" s="204">
        <v>221137.5</v>
      </c>
      <c r="F18" s="204">
        <v>155000</v>
      </c>
      <c r="G18" s="203" t="s">
        <v>575</v>
      </c>
      <c r="H18" s="203"/>
      <c r="I18" s="203" t="s">
        <v>367</v>
      </c>
      <c r="J18" s="207" t="s">
        <v>111</v>
      </c>
      <c r="K18" s="204"/>
      <c r="L18" s="203" t="s">
        <v>571</v>
      </c>
      <c r="M18" s="203" t="s">
        <v>569</v>
      </c>
      <c r="N18" s="203"/>
      <c r="O18" s="203" t="s">
        <v>230</v>
      </c>
    </row>
    <row r="19" spans="1:15" ht="180" x14ac:dyDescent="0.6">
      <c r="A19" s="202" t="s">
        <v>68</v>
      </c>
      <c r="B19" s="203" t="s">
        <v>538</v>
      </c>
      <c r="C19" s="203" t="s">
        <v>576</v>
      </c>
      <c r="D19" s="204">
        <v>249497.5</v>
      </c>
      <c r="E19" s="204">
        <v>199598</v>
      </c>
      <c r="F19" s="204">
        <v>49899.5</v>
      </c>
      <c r="G19" s="203" t="s">
        <v>540</v>
      </c>
      <c r="H19" s="208"/>
      <c r="I19" s="203" t="s">
        <v>37</v>
      </c>
      <c r="J19" s="206" t="s">
        <v>110</v>
      </c>
      <c r="K19" s="204">
        <v>199598</v>
      </c>
      <c r="L19" s="203" t="s">
        <v>571</v>
      </c>
      <c r="M19" s="203" t="s">
        <v>541</v>
      </c>
      <c r="N19" s="219" t="s">
        <v>653</v>
      </c>
      <c r="O19" s="203" t="s">
        <v>629</v>
      </c>
    </row>
    <row r="20" spans="1:15" ht="180" x14ac:dyDescent="0.6">
      <c r="A20" s="202" t="s">
        <v>165</v>
      </c>
      <c r="B20" s="203" t="s">
        <v>577</v>
      </c>
      <c r="C20" s="203" t="s">
        <v>578</v>
      </c>
      <c r="D20" s="204">
        <v>280581.25</v>
      </c>
      <c r="E20" s="204">
        <v>224465</v>
      </c>
      <c r="F20" s="204">
        <v>56116.25</v>
      </c>
      <c r="G20" s="203" t="s">
        <v>540</v>
      </c>
      <c r="H20" s="208"/>
      <c r="I20" s="203" t="s">
        <v>37</v>
      </c>
      <c r="J20" s="207" t="s">
        <v>111</v>
      </c>
      <c r="K20" s="204"/>
      <c r="L20" s="203" t="s">
        <v>571</v>
      </c>
      <c r="M20" s="203" t="s">
        <v>579</v>
      </c>
      <c r="N20" s="203"/>
      <c r="O20" s="203" t="s">
        <v>230</v>
      </c>
    </row>
    <row r="21" spans="1:15" ht="180" x14ac:dyDescent="0.6">
      <c r="A21" s="202" t="s">
        <v>70</v>
      </c>
      <c r="B21" s="203" t="s">
        <v>580</v>
      </c>
      <c r="C21" s="203" t="s">
        <v>581</v>
      </c>
      <c r="D21" s="204">
        <v>229987.5</v>
      </c>
      <c r="E21" s="204">
        <v>54405.84</v>
      </c>
      <c r="F21" s="204">
        <v>68007.3</v>
      </c>
      <c r="G21" s="203" t="s">
        <v>582</v>
      </c>
      <c r="H21" s="203"/>
      <c r="I21" s="203" t="s">
        <v>37</v>
      </c>
      <c r="J21" s="206" t="s">
        <v>110</v>
      </c>
      <c r="K21" s="204">
        <v>54263.98</v>
      </c>
      <c r="L21" s="203" t="s">
        <v>571</v>
      </c>
      <c r="M21" s="203" t="s">
        <v>583</v>
      </c>
      <c r="N21" s="220" t="s">
        <v>587</v>
      </c>
      <c r="O21" s="203" t="s">
        <v>631</v>
      </c>
    </row>
    <row r="22" spans="1:15" ht="108" x14ac:dyDescent="0.6">
      <c r="A22" s="202" t="s">
        <v>72</v>
      </c>
      <c r="B22" s="203" t="s">
        <v>488</v>
      </c>
      <c r="C22" s="203" t="s">
        <v>584</v>
      </c>
      <c r="D22" s="204">
        <v>38000</v>
      </c>
      <c r="E22" s="204">
        <v>30000</v>
      </c>
      <c r="F22" s="204">
        <v>8000</v>
      </c>
      <c r="G22" s="203" t="s">
        <v>585</v>
      </c>
      <c r="H22" s="203"/>
      <c r="I22" s="203" t="s">
        <v>37</v>
      </c>
      <c r="J22" s="206" t="s">
        <v>110</v>
      </c>
      <c r="K22" s="204">
        <v>30000</v>
      </c>
      <c r="L22" s="203" t="s">
        <v>571</v>
      </c>
      <c r="M22" s="203" t="s">
        <v>586</v>
      </c>
      <c r="N22" s="219" t="s">
        <v>599</v>
      </c>
      <c r="O22" s="203" t="s">
        <v>629</v>
      </c>
    </row>
    <row r="23" spans="1:15" ht="108" x14ac:dyDescent="0.6">
      <c r="A23" s="202"/>
      <c r="B23" s="203"/>
      <c r="C23" s="203"/>
      <c r="D23" s="204"/>
      <c r="E23" s="204"/>
      <c r="F23" s="204"/>
      <c r="G23" s="203"/>
      <c r="H23" s="215" t="s">
        <v>589</v>
      </c>
      <c r="I23" s="216"/>
      <c r="J23" s="206"/>
      <c r="K23" s="204"/>
      <c r="L23" s="203"/>
      <c r="M23" s="203"/>
      <c r="N23" s="203"/>
      <c r="O23" s="203"/>
    </row>
    <row r="24" spans="1:15" s="184" customFormat="1" x14ac:dyDescent="0.6">
      <c r="A24" s="179"/>
      <c r="B24" s="356" t="s">
        <v>588</v>
      </c>
      <c r="C24" s="357"/>
      <c r="D24" s="180">
        <f>SUM(D2:D23)</f>
        <v>25726029.039999999</v>
      </c>
      <c r="E24" s="180"/>
      <c r="F24" s="180"/>
      <c r="G24" s="180"/>
      <c r="H24" s="180">
        <v>0</v>
      </c>
      <c r="I24" s="183"/>
      <c r="J24" s="182"/>
      <c r="K24" s="183">
        <f>SUM(K2:K23)</f>
        <v>2622154.6999999997</v>
      </c>
      <c r="L24" s="181"/>
    </row>
    <row r="25" spans="1:15" x14ac:dyDescent="0.6">
      <c r="A25" s="151"/>
      <c r="B25" s="189"/>
      <c r="C25" s="160"/>
      <c r="D25" s="164"/>
      <c r="E25" s="164"/>
      <c r="F25" s="164"/>
      <c r="G25" s="160"/>
      <c r="H25" s="160"/>
      <c r="I25" s="160"/>
      <c r="J25" s="170"/>
      <c r="K25" s="164"/>
      <c r="L25" s="160"/>
      <c r="M25" s="174"/>
      <c r="N25" s="173"/>
      <c r="O25" s="173"/>
    </row>
    <row r="26" spans="1:15" x14ac:dyDescent="0.6">
      <c r="A26" s="151" t="s">
        <v>85</v>
      </c>
      <c r="B26" s="189"/>
      <c r="C26" s="160"/>
      <c r="D26" s="164"/>
      <c r="E26" s="164"/>
      <c r="F26" s="164"/>
      <c r="G26" s="160"/>
      <c r="H26" s="160"/>
      <c r="I26" s="160"/>
      <c r="J26" s="160"/>
      <c r="K26" s="164"/>
      <c r="L26" s="160"/>
      <c r="M26" s="154"/>
    </row>
    <row r="27" spans="1:15" x14ac:dyDescent="0.6">
      <c r="A27" s="151" t="s">
        <v>88</v>
      </c>
      <c r="B27" s="189"/>
      <c r="C27" s="160"/>
      <c r="D27" s="164"/>
      <c r="E27" s="164"/>
      <c r="F27" s="164"/>
      <c r="G27" s="160"/>
      <c r="H27" s="160"/>
      <c r="I27" s="160"/>
      <c r="J27" s="160"/>
      <c r="K27" s="164"/>
      <c r="L27" s="160"/>
      <c r="M27" s="154"/>
    </row>
    <row r="28" spans="1:15" s="155" customFormat="1" x14ac:dyDescent="0.6">
      <c r="A28" s="151" t="s">
        <v>90</v>
      </c>
      <c r="B28" s="188"/>
      <c r="C28" s="159"/>
      <c r="D28" s="163"/>
      <c r="E28" s="163"/>
      <c r="F28" s="163"/>
      <c r="G28" s="159"/>
      <c r="H28" s="159"/>
      <c r="I28" s="159"/>
      <c r="J28" s="159"/>
      <c r="K28" s="163"/>
      <c r="L28" s="159"/>
      <c r="M28" s="152"/>
      <c r="N28" s="192"/>
      <c r="O28" s="192"/>
    </row>
    <row r="29" spans="1:15" s="156" customFormat="1" x14ac:dyDescent="0.6">
      <c r="A29" s="151" t="s">
        <v>93</v>
      </c>
      <c r="B29" s="189"/>
      <c r="C29" s="160"/>
      <c r="D29" s="164"/>
      <c r="E29" s="164"/>
      <c r="F29" s="164"/>
      <c r="G29" s="160"/>
      <c r="H29" s="160"/>
      <c r="I29" s="160"/>
      <c r="J29" s="160"/>
      <c r="K29" s="164"/>
      <c r="L29" s="160"/>
      <c r="M29" s="154"/>
      <c r="N29" s="192"/>
      <c r="O29" s="192"/>
    </row>
    <row r="30" spans="1:15" s="156" customFormat="1" x14ac:dyDescent="0.6">
      <c r="A30" s="151" t="s">
        <v>103</v>
      </c>
      <c r="B30" s="189"/>
      <c r="C30" s="160"/>
      <c r="D30" s="164"/>
      <c r="E30" s="164"/>
      <c r="F30" s="164"/>
      <c r="G30" s="160"/>
      <c r="H30" s="160"/>
      <c r="I30" s="160"/>
      <c r="J30" s="160"/>
      <c r="K30" s="164"/>
      <c r="L30" s="160"/>
      <c r="M30" s="154"/>
      <c r="N30" s="192"/>
      <c r="O30" s="192"/>
    </row>
    <row r="31" spans="1:15" s="156" customFormat="1" x14ac:dyDescent="0.6">
      <c r="A31" s="151" t="s">
        <v>105</v>
      </c>
      <c r="B31" s="189"/>
      <c r="C31" s="160"/>
      <c r="D31" s="164"/>
      <c r="E31" s="164"/>
      <c r="F31" s="164"/>
      <c r="G31" s="160"/>
      <c r="H31" s="160"/>
      <c r="I31" s="160"/>
      <c r="J31" s="160"/>
      <c r="K31" s="164"/>
      <c r="L31" s="160"/>
      <c r="M31" s="154"/>
      <c r="N31" s="192"/>
      <c r="O31" s="192"/>
    </row>
    <row r="32" spans="1:15" s="156" customFormat="1" x14ac:dyDescent="0.6">
      <c r="A32" s="151" t="s">
        <v>107</v>
      </c>
      <c r="B32" s="189"/>
      <c r="C32" s="160"/>
      <c r="D32" s="164"/>
      <c r="E32" s="164"/>
      <c r="F32" s="164"/>
      <c r="G32" s="160"/>
      <c r="H32" s="160"/>
      <c r="I32" s="160"/>
      <c r="J32" s="160"/>
      <c r="K32" s="164"/>
      <c r="L32" s="160"/>
      <c r="M32" s="154"/>
      <c r="N32" s="192"/>
      <c r="O32" s="192"/>
    </row>
    <row r="33" spans="1:15" s="156" customFormat="1" x14ac:dyDescent="0.6">
      <c r="A33" s="151"/>
      <c r="B33" s="358" t="s">
        <v>496</v>
      </c>
      <c r="C33" s="359"/>
      <c r="D33" s="359"/>
      <c r="E33" s="359"/>
      <c r="F33" s="359"/>
      <c r="G33" s="359"/>
      <c r="H33" s="359"/>
      <c r="I33" s="359"/>
      <c r="J33" s="359"/>
      <c r="K33" s="359"/>
      <c r="L33" s="359"/>
      <c r="M33" s="360"/>
      <c r="N33" s="192"/>
      <c r="O33" s="192"/>
    </row>
    <row r="34" spans="1:15" s="156" customFormat="1" ht="144" x14ac:dyDescent="0.6">
      <c r="A34" s="151" t="s">
        <v>7</v>
      </c>
      <c r="B34" s="189" t="s">
        <v>572</v>
      </c>
      <c r="C34" s="160" t="s">
        <v>531</v>
      </c>
      <c r="D34" s="164">
        <v>300000</v>
      </c>
      <c r="E34" s="164">
        <v>100000</v>
      </c>
      <c r="F34" s="164">
        <v>100000</v>
      </c>
      <c r="G34" s="160" t="s">
        <v>532</v>
      </c>
      <c r="H34" s="160"/>
      <c r="I34" s="160" t="s">
        <v>37</v>
      </c>
      <c r="J34" s="206" t="s">
        <v>110</v>
      </c>
      <c r="K34" s="164">
        <v>10000</v>
      </c>
      <c r="L34" s="160" t="s">
        <v>571</v>
      </c>
      <c r="M34" s="154"/>
      <c r="N34" s="192"/>
      <c r="O34" s="217" t="s">
        <v>634</v>
      </c>
    </row>
    <row r="35" spans="1:15" s="156" customFormat="1" x14ac:dyDescent="0.6">
      <c r="A35" s="151" t="s">
        <v>11</v>
      </c>
      <c r="B35" s="189"/>
      <c r="C35" s="160"/>
      <c r="D35" s="164"/>
      <c r="E35" s="164"/>
      <c r="F35" s="164"/>
      <c r="G35" s="160"/>
      <c r="H35" s="160"/>
      <c r="I35" s="160"/>
      <c r="J35" s="160"/>
      <c r="K35" s="164"/>
      <c r="L35" s="160"/>
      <c r="M35" s="154"/>
      <c r="N35" s="192"/>
      <c r="O35" s="192"/>
    </row>
    <row r="36" spans="1:15" s="156" customFormat="1" x14ac:dyDescent="0.6">
      <c r="A36" s="151" t="s">
        <v>16</v>
      </c>
      <c r="B36" s="189"/>
      <c r="C36" s="160"/>
      <c r="D36" s="164"/>
      <c r="E36" s="164"/>
      <c r="F36" s="164"/>
      <c r="G36" s="160"/>
      <c r="H36" s="160"/>
      <c r="I36" s="160"/>
      <c r="J36" s="160"/>
      <c r="K36" s="164"/>
      <c r="L36" s="160"/>
      <c r="M36" s="154"/>
      <c r="N36" s="192"/>
      <c r="O36" s="192"/>
    </row>
    <row r="37" spans="1:15" s="156" customFormat="1" x14ac:dyDescent="0.6">
      <c r="A37" s="151" t="s">
        <v>18</v>
      </c>
      <c r="B37" s="189"/>
      <c r="C37" s="160"/>
      <c r="D37" s="164"/>
      <c r="E37" s="164"/>
      <c r="F37" s="164"/>
      <c r="G37" s="160"/>
      <c r="H37" s="160"/>
      <c r="I37" s="160"/>
      <c r="J37" s="160"/>
      <c r="K37" s="164"/>
      <c r="L37" s="160"/>
      <c r="M37" s="154"/>
      <c r="N37" s="192"/>
      <c r="O37" s="192"/>
    </row>
    <row r="38" spans="1:15" s="156" customFormat="1" x14ac:dyDescent="0.6">
      <c r="A38" s="151" t="s">
        <v>22</v>
      </c>
      <c r="B38" s="189"/>
      <c r="C38" s="160"/>
      <c r="D38" s="164"/>
      <c r="E38" s="164"/>
      <c r="F38" s="164"/>
      <c r="G38" s="160"/>
      <c r="H38" s="160"/>
      <c r="I38" s="160"/>
      <c r="J38" s="160"/>
      <c r="K38" s="164"/>
      <c r="L38" s="160"/>
      <c r="M38" s="154"/>
      <c r="N38" s="192"/>
      <c r="O38" s="192"/>
    </row>
    <row r="39" spans="1:15" s="156" customFormat="1" x14ac:dyDescent="0.6">
      <c r="A39" s="151" t="s">
        <v>27</v>
      </c>
      <c r="B39" s="189"/>
      <c r="C39" s="160"/>
      <c r="D39" s="164"/>
      <c r="E39" s="164"/>
      <c r="F39" s="164"/>
      <c r="G39" s="160"/>
      <c r="H39" s="160"/>
      <c r="I39" s="160"/>
      <c r="J39" s="160"/>
      <c r="K39" s="164"/>
      <c r="L39" s="160"/>
      <c r="M39" s="154"/>
      <c r="N39" s="192"/>
      <c r="O39" s="192"/>
    </row>
    <row r="40" spans="1:15" s="156" customFormat="1" x14ac:dyDescent="0.6">
      <c r="A40" s="151" t="s">
        <v>29</v>
      </c>
      <c r="B40" s="189"/>
      <c r="C40" s="160"/>
      <c r="D40" s="164"/>
      <c r="E40" s="164"/>
      <c r="F40" s="164"/>
      <c r="G40" s="160"/>
      <c r="H40" s="160"/>
      <c r="I40" s="160"/>
      <c r="J40" s="160"/>
      <c r="K40" s="164"/>
      <c r="L40" s="160"/>
      <c r="M40" s="154"/>
      <c r="N40" s="192"/>
      <c r="O40" s="192"/>
    </row>
    <row r="41" spans="1:15" s="156" customFormat="1" x14ac:dyDescent="0.6">
      <c r="A41" s="151" t="s">
        <v>32</v>
      </c>
      <c r="B41" s="189"/>
      <c r="C41" s="160"/>
      <c r="D41" s="164"/>
      <c r="E41" s="164"/>
      <c r="F41" s="164"/>
      <c r="G41" s="160"/>
      <c r="H41" s="160"/>
      <c r="I41" s="160"/>
      <c r="J41" s="160"/>
      <c r="K41" s="164"/>
      <c r="L41" s="160"/>
      <c r="M41" s="154"/>
      <c r="N41" s="192"/>
      <c r="O41" s="192"/>
    </row>
    <row r="42" spans="1:15" s="156" customFormat="1" x14ac:dyDescent="0.6">
      <c r="A42" s="151" t="s">
        <v>34</v>
      </c>
      <c r="B42" s="189"/>
      <c r="C42" s="160"/>
      <c r="D42" s="164"/>
      <c r="E42" s="164"/>
      <c r="F42" s="164"/>
      <c r="G42" s="160"/>
      <c r="H42" s="160"/>
      <c r="I42" s="160"/>
      <c r="J42" s="160"/>
      <c r="K42" s="164"/>
      <c r="L42" s="160"/>
      <c r="M42" s="154"/>
      <c r="N42" s="192"/>
      <c r="O42" s="192"/>
    </row>
    <row r="43" spans="1:15" s="156" customFormat="1" x14ac:dyDescent="0.6">
      <c r="A43" s="151" t="s">
        <v>38</v>
      </c>
      <c r="B43" s="189"/>
      <c r="C43" s="160"/>
      <c r="D43" s="164"/>
      <c r="E43" s="164"/>
      <c r="F43" s="164"/>
      <c r="G43" s="160"/>
      <c r="H43" s="160"/>
      <c r="I43" s="160"/>
      <c r="J43" s="160"/>
      <c r="K43" s="164"/>
      <c r="L43" s="160"/>
      <c r="M43" s="154"/>
      <c r="N43" s="192"/>
      <c r="O43" s="192"/>
    </row>
    <row r="44" spans="1:15" s="156" customFormat="1" x14ac:dyDescent="0.6">
      <c r="A44" s="151" t="s">
        <v>39</v>
      </c>
      <c r="B44" s="189"/>
      <c r="C44" s="160"/>
      <c r="D44" s="164"/>
      <c r="E44" s="164"/>
      <c r="F44" s="164"/>
      <c r="G44" s="160"/>
      <c r="H44" s="160"/>
      <c r="I44" s="160"/>
      <c r="J44" s="160"/>
      <c r="K44" s="164"/>
      <c r="L44" s="160"/>
      <c r="M44" s="154"/>
      <c r="N44" s="192"/>
      <c r="O44" s="192"/>
    </row>
  </sheetData>
  <mergeCells count="2">
    <mergeCell ref="B33:M33"/>
    <mergeCell ref="B24:C24"/>
  </mergeCells>
  <phoneticPr fontId="31" type="noConversion"/>
  <pageMargins left="0.7" right="0.7" top="0.75" bottom="0.75" header="0.3" footer="0.3"/>
  <pageSetup paperSize="9" scale="19" fitToHeight="0" orientation="landscape" r:id="rId1"/>
  <rowBreaks count="1" manualBreakCount="1">
    <brk id="11" max="1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73"/>
  <sheetViews>
    <sheetView view="pageBreakPreview" zoomScale="40" zoomScaleNormal="50" zoomScaleSheetLayoutView="40" workbookViewId="0">
      <pane ySplit="1" topLeftCell="A26" activePane="bottomLeft" state="frozen"/>
      <selection pane="bottomLeft" activeCell="B19" sqref="B19"/>
    </sheetView>
  </sheetViews>
  <sheetFormatPr defaultColWidth="9.125" defaultRowHeight="21.1" x14ac:dyDescent="0.35"/>
  <cols>
    <col min="1" max="1" width="7.875" style="51" customWidth="1"/>
    <col min="2" max="2" width="47.625" style="90" bestFit="1" customWidth="1"/>
    <col min="3" max="3" width="23.625" style="106" bestFit="1" customWidth="1"/>
    <col min="4" max="4" width="34.875" style="45" bestFit="1" customWidth="1"/>
    <col min="5" max="5" width="32.625" style="45" bestFit="1" customWidth="1"/>
    <col min="6" max="6" width="30.875" style="48" bestFit="1" customWidth="1"/>
    <col min="7" max="7" width="59.875" style="45" bestFit="1" customWidth="1"/>
    <col min="8" max="9" width="31.375" style="45" bestFit="1" customWidth="1"/>
    <col min="10" max="10" width="22.125" style="45" customWidth="1"/>
    <col min="11" max="11" width="34.375" style="48" bestFit="1" customWidth="1"/>
    <col min="12" max="12" width="30" style="48" bestFit="1" customWidth="1"/>
    <col min="13" max="16384" width="9.125" style="45"/>
  </cols>
  <sheetData>
    <row r="1" spans="1:13" s="42" customFormat="1" ht="57.1" x14ac:dyDescent="0.35">
      <c r="A1" s="128" t="s">
        <v>125</v>
      </c>
      <c r="B1" s="126" t="s">
        <v>0</v>
      </c>
      <c r="C1" s="119" t="s">
        <v>1</v>
      </c>
      <c r="D1" s="120" t="s">
        <v>3</v>
      </c>
      <c r="E1" s="120" t="s">
        <v>2</v>
      </c>
      <c r="F1" s="120" t="s">
        <v>4</v>
      </c>
      <c r="G1" s="120" t="s">
        <v>5</v>
      </c>
      <c r="H1" s="120" t="s">
        <v>465</v>
      </c>
      <c r="I1" s="120" t="s">
        <v>6</v>
      </c>
      <c r="J1" s="120" t="s">
        <v>109</v>
      </c>
      <c r="K1" s="120" t="s">
        <v>301</v>
      </c>
      <c r="L1" s="120" t="s">
        <v>169</v>
      </c>
      <c r="M1" s="52"/>
    </row>
    <row r="2" spans="1:13" s="143" customFormat="1" ht="142.65" x14ac:dyDescent="0.35">
      <c r="A2" s="129" t="s">
        <v>7</v>
      </c>
      <c r="B2" s="127" t="s">
        <v>409</v>
      </c>
      <c r="C2" s="121" t="s">
        <v>410</v>
      </c>
      <c r="D2" s="122">
        <v>444650</v>
      </c>
      <c r="E2" s="122">
        <v>173410</v>
      </c>
      <c r="F2" s="122">
        <v>271240</v>
      </c>
      <c r="G2" s="122" t="s">
        <v>411</v>
      </c>
      <c r="H2" s="122"/>
      <c r="I2" s="123" t="s">
        <v>412</v>
      </c>
      <c r="J2" s="133" t="s">
        <v>111</v>
      </c>
      <c r="K2" s="130"/>
      <c r="L2" s="118" t="s">
        <v>299</v>
      </c>
    </row>
    <row r="3" spans="1:13" ht="142.65" x14ac:dyDescent="0.35">
      <c r="A3" s="129" t="s">
        <v>11</v>
      </c>
      <c r="B3" s="127" t="s">
        <v>413</v>
      </c>
      <c r="C3" s="121" t="s">
        <v>410</v>
      </c>
      <c r="D3" s="122">
        <v>496899</v>
      </c>
      <c r="E3" s="122">
        <v>193791</v>
      </c>
      <c r="F3" s="122">
        <v>303108</v>
      </c>
      <c r="G3" s="122" t="s">
        <v>411</v>
      </c>
      <c r="H3" s="122"/>
      <c r="I3" s="123" t="s">
        <v>412</v>
      </c>
      <c r="J3" s="133" t="s">
        <v>111</v>
      </c>
      <c r="K3" s="130"/>
      <c r="L3" s="118" t="s">
        <v>299</v>
      </c>
    </row>
    <row r="4" spans="1:13" ht="171.2" x14ac:dyDescent="0.35">
      <c r="A4" s="129" t="s">
        <v>16</v>
      </c>
      <c r="B4" s="127" t="s">
        <v>414</v>
      </c>
      <c r="C4" s="121" t="s">
        <v>417</v>
      </c>
      <c r="D4" s="122">
        <v>235000</v>
      </c>
      <c r="E4" s="122">
        <v>115000</v>
      </c>
      <c r="F4" s="122">
        <v>120000</v>
      </c>
      <c r="G4" s="122" t="s">
        <v>415</v>
      </c>
      <c r="H4" s="122"/>
      <c r="I4" s="123" t="s">
        <v>416</v>
      </c>
      <c r="J4" s="124" t="s">
        <v>110</v>
      </c>
      <c r="K4" s="130">
        <v>47000</v>
      </c>
      <c r="L4" s="118" t="s">
        <v>299</v>
      </c>
    </row>
    <row r="5" spans="1:13" ht="114.15" x14ac:dyDescent="0.35">
      <c r="A5" s="129" t="s">
        <v>18</v>
      </c>
      <c r="B5" s="127" t="s">
        <v>419</v>
      </c>
      <c r="C5" s="121" t="s">
        <v>418</v>
      </c>
      <c r="D5" s="122">
        <v>3225203.2</v>
      </c>
      <c r="E5" s="122">
        <v>3225203.2</v>
      </c>
      <c r="F5" s="122">
        <v>0</v>
      </c>
      <c r="G5" s="122" t="s">
        <v>420</v>
      </c>
      <c r="H5" s="144" t="s">
        <v>466</v>
      </c>
      <c r="I5" s="123" t="s">
        <v>421</v>
      </c>
      <c r="J5" s="124" t="s">
        <v>110</v>
      </c>
      <c r="K5" s="130">
        <v>3110593.2</v>
      </c>
      <c r="L5" s="118" t="s">
        <v>299</v>
      </c>
    </row>
    <row r="6" spans="1:13" ht="193.75" customHeight="1" x14ac:dyDescent="0.35">
      <c r="A6" s="129" t="s">
        <v>22</v>
      </c>
      <c r="B6" s="127" t="s">
        <v>427</v>
      </c>
      <c r="C6" s="121" t="s">
        <v>428</v>
      </c>
      <c r="D6" s="122">
        <v>1679281.04</v>
      </c>
      <c r="E6" s="122">
        <v>1007568.62</v>
      </c>
      <c r="F6" s="122">
        <v>671712.42</v>
      </c>
      <c r="G6" s="122" t="s">
        <v>429</v>
      </c>
      <c r="H6" s="122"/>
      <c r="I6" s="123" t="s">
        <v>430</v>
      </c>
      <c r="J6" s="124" t="s">
        <v>110</v>
      </c>
      <c r="K6" s="130">
        <v>128000</v>
      </c>
      <c r="L6" s="118" t="s">
        <v>299</v>
      </c>
    </row>
    <row r="7" spans="1:13" ht="171.2" x14ac:dyDescent="0.35">
      <c r="A7" s="129" t="s">
        <v>27</v>
      </c>
      <c r="B7" s="127" t="s">
        <v>346</v>
      </c>
      <c r="C7" s="121" t="s">
        <v>424</v>
      </c>
      <c r="D7" s="122">
        <v>655220.56000000006</v>
      </c>
      <c r="E7" s="122">
        <v>500000</v>
      </c>
      <c r="F7" s="122">
        <v>155220.56</v>
      </c>
      <c r="G7" s="122" t="s">
        <v>425</v>
      </c>
      <c r="H7" s="122"/>
      <c r="I7" s="123" t="s">
        <v>448</v>
      </c>
      <c r="J7" s="124" t="s">
        <v>110</v>
      </c>
      <c r="K7" s="130">
        <v>300000</v>
      </c>
      <c r="L7" s="118" t="s">
        <v>299</v>
      </c>
    </row>
    <row r="8" spans="1:13" ht="171.2" x14ac:dyDescent="0.35">
      <c r="A8" s="129" t="s">
        <v>29</v>
      </c>
      <c r="B8" s="127" t="s">
        <v>426</v>
      </c>
      <c r="C8" s="121" t="s">
        <v>424</v>
      </c>
      <c r="D8" s="122">
        <v>247997</v>
      </c>
      <c r="E8" s="122">
        <v>74000</v>
      </c>
      <c r="F8" s="122">
        <v>173997</v>
      </c>
      <c r="G8" s="122" t="s">
        <v>425</v>
      </c>
      <c r="H8" s="122"/>
      <c r="I8" s="123" t="s">
        <v>416</v>
      </c>
      <c r="J8" s="133" t="s">
        <v>111</v>
      </c>
      <c r="K8" s="130"/>
      <c r="L8" s="118" t="s">
        <v>299</v>
      </c>
    </row>
    <row r="9" spans="1:13" ht="114.15" x14ac:dyDescent="0.35">
      <c r="A9" s="129" t="s">
        <v>32</v>
      </c>
      <c r="B9" s="127" t="s">
        <v>431</v>
      </c>
      <c r="C9" s="121" t="s">
        <v>432</v>
      </c>
      <c r="D9" s="122">
        <v>1342019</v>
      </c>
      <c r="E9" s="122">
        <v>400000</v>
      </c>
      <c r="F9" s="122">
        <v>942019</v>
      </c>
      <c r="G9" s="122" t="s">
        <v>366</v>
      </c>
      <c r="H9" s="122"/>
      <c r="I9" s="123" t="s">
        <v>367</v>
      </c>
      <c r="J9" s="124" t="s">
        <v>110</v>
      </c>
      <c r="K9" s="130">
        <v>200000</v>
      </c>
      <c r="L9" s="118" t="s">
        <v>299</v>
      </c>
    </row>
    <row r="10" spans="1:13" ht="57.1" x14ac:dyDescent="0.35">
      <c r="A10" s="129" t="s">
        <v>34</v>
      </c>
      <c r="B10" s="127" t="s">
        <v>433</v>
      </c>
      <c r="C10" s="121" t="s">
        <v>434</v>
      </c>
      <c r="D10" s="122">
        <v>100000</v>
      </c>
      <c r="E10" s="122">
        <v>100000</v>
      </c>
      <c r="F10" s="122">
        <v>0</v>
      </c>
      <c r="G10" s="122"/>
      <c r="H10" s="144" t="s">
        <v>466</v>
      </c>
      <c r="I10" s="123" t="s">
        <v>314</v>
      </c>
      <c r="J10" s="124" t="s">
        <v>110</v>
      </c>
      <c r="K10" s="131">
        <v>111402</v>
      </c>
      <c r="L10" s="118" t="s">
        <v>299</v>
      </c>
    </row>
    <row r="11" spans="1:13" ht="114.15" x14ac:dyDescent="0.35">
      <c r="A11" s="129" t="s">
        <v>38</v>
      </c>
      <c r="B11" s="127" t="s">
        <v>446</v>
      </c>
      <c r="C11" s="121" t="s">
        <v>445</v>
      </c>
      <c r="D11" s="122"/>
      <c r="E11" s="122"/>
      <c r="F11" s="122"/>
      <c r="G11" s="122" t="s">
        <v>447</v>
      </c>
      <c r="H11" s="122"/>
      <c r="I11" s="123" t="s">
        <v>440</v>
      </c>
      <c r="J11" s="124" t="s">
        <v>110</v>
      </c>
      <c r="K11" s="131">
        <v>1822516.43</v>
      </c>
      <c r="L11" s="118" t="s">
        <v>299</v>
      </c>
    </row>
    <row r="12" spans="1:13" ht="114.15" x14ac:dyDescent="0.35">
      <c r="A12" s="129" t="s">
        <v>39</v>
      </c>
      <c r="B12" s="127" t="s">
        <v>443</v>
      </c>
      <c r="C12" s="121" t="s">
        <v>442</v>
      </c>
      <c r="D12" s="122">
        <v>1236609.3799999999</v>
      </c>
      <c r="E12" s="122">
        <v>400000</v>
      </c>
      <c r="F12" s="122">
        <v>836609.38</v>
      </c>
      <c r="G12" s="122" t="s">
        <v>444</v>
      </c>
      <c r="H12" s="122"/>
      <c r="I12" s="123" t="s">
        <v>37</v>
      </c>
      <c r="J12" s="124" t="s">
        <v>110</v>
      </c>
      <c r="K12" s="131">
        <v>400000</v>
      </c>
      <c r="L12" s="118" t="s">
        <v>299</v>
      </c>
    </row>
    <row r="13" spans="1:13" ht="114.15" x14ac:dyDescent="0.35">
      <c r="A13" s="129" t="s">
        <v>41</v>
      </c>
      <c r="B13" s="127" t="s">
        <v>439</v>
      </c>
      <c r="C13" s="121" t="s">
        <v>438</v>
      </c>
      <c r="D13" s="122">
        <v>588204.31000000006</v>
      </c>
      <c r="E13" s="122">
        <v>499973.66</v>
      </c>
      <c r="F13" s="122">
        <v>88230.65</v>
      </c>
      <c r="G13" s="122" t="s">
        <v>441</v>
      </c>
      <c r="H13" s="144" t="s">
        <v>466</v>
      </c>
      <c r="I13" s="123" t="s">
        <v>440</v>
      </c>
      <c r="J13" s="124" t="s">
        <v>110</v>
      </c>
      <c r="K13" s="131">
        <v>438263.66</v>
      </c>
      <c r="L13" s="118" t="s">
        <v>299</v>
      </c>
    </row>
    <row r="14" spans="1:13" ht="142.65" x14ac:dyDescent="0.35">
      <c r="A14" s="129" t="s">
        <v>45</v>
      </c>
      <c r="B14" s="127" t="s">
        <v>395</v>
      </c>
      <c r="C14" s="121" t="s">
        <v>477</v>
      </c>
      <c r="D14" s="122">
        <v>226450</v>
      </c>
      <c r="E14" s="122">
        <v>181160</v>
      </c>
      <c r="F14" s="122">
        <v>45290</v>
      </c>
      <c r="G14" s="122" t="s">
        <v>484</v>
      </c>
      <c r="H14" s="147"/>
      <c r="I14" s="123" t="s">
        <v>37</v>
      </c>
      <c r="J14" s="124" t="s">
        <v>110</v>
      </c>
      <c r="K14" s="131">
        <v>140000</v>
      </c>
      <c r="L14" s="118" t="s">
        <v>299</v>
      </c>
    </row>
    <row r="15" spans="1:13" ht="141.65" customHeight="1" x14ac:dyDescent="0.35">
      <c r="A15" s="129" t="s">
        <v>49</v>
      </c>
      <c r="B15" s="127" t="s">
        <v>483</v>
      </c>
      <c r="C15" s="121" t="s">
        <v>477</v>
      </c>
      <c r="D15" s="122">
        <v>40000</v>
      </c>
      <c r="E15" s="122">
        <v>30000</v>
      </c>
      <c r="F15" s="122">
        <v>10000</v>
      </c>
      <c r="G15" s="122" t="s">
        <v>473</v>
      </c>
      <c r="H15" s="147"/>
      <c r="I15" s="123" t="s">
        <v>37</v>
      </c>
      <c r="J15" s="124" t="s">
        <v>110</v>
      </c>
      <c r="K15" s="131">
        <v>30000</v>
      </c>
      <c r="L15" s="118" t="s">
        <v>299</v>
      </c>
    </row>
    <row r="16" spans="1:13" ht="142.65" x14ac:dyDescent="0.35">
      <c r="A16" s="129" t="s">
        <v>62</v>
      </c>
      <c r="B16" s="127" t="s">
        <v>435</v>
      </c>
      <c r="C16" s="121" t="s">
        <v>436</v>
      </c>
      <c r="D16" s="122">
        <v>96875</v>
      </c>
      <c r="E16" s="122">
        <v>77500</v>
      </c>
      <c r="F16" s="122">
        <v>19375</v>
      </c>
      <c r="G16" s="122" t="s">
        <v>437</v>
      </c>
      <c r="H16" s="122"/>
      <c r="I16" s="123" t="s">
        <v>180</v>
      </c>
      <c r="J16" s="133" t="s">
        <v>111</v>
      </c>
      <c r="K16" s="131"/>
      <c r="L16" s="118" t="s">
        <v>299</v>
      </c>
    </row>
    <row r="17" spans="1:12" ht="114.15" x14ac:dyDescent="0.35">
      <c r="A17" s="129" t="s">
        <v>63</v>
      </c>
      <c r="B17" s="127" t="s">
        <v>462</v>
      </c>
      <c r="C17" s="121" t="s">
        <v>463</v>
      </c>
      <c r="D17" s="122">
        <v>1469351.07</v>
      </c>
      <c r="E17" s="122">
        <v>785425.53</v>
      </c>
      <c r="F17" s="122">
        <v>683925.54</v>
      </c>
      <c r="G17" s="122" t="s">
        <v>464</v>
      </c>
      <c r="H17" s="144" t="s">
        <v>466</v>
      </c>
      <c r="I17" s="123" t="s">
        <v>517</v>
      </c>
      <c r="J17" s="124" t="s">
        <v>110</v>
      </c>
      <c r="K17" s="131">
        <v>715228.46</v>
      </c>
      <c r="L17" s="118" t="s">
        <v>299</v>
      </c>
    </row>
    <row r="18" spans="1:12" ht="142.65" x14ac:dyDescent="0.35">
      <c r="A18" s="129" t="s">
        <v>65</v>
      </c>
      <c r="B18" s="127" t="s">
        <v>449</v>
      </c>
      <c r="C18" s="121" t="s">
        <v>450</v>
      </c>
      <c r="D18" s="122">
        <v>60000</v>
      </c>
      <c r="E18" s="122">
        <v>48000</v>
      </c>
      <c r="F18" s="122">
        <v>12000</v>
      </c>
      <c r="G18" s="122" t="s">
        <v>451</v>
      </c>
      <c r="H18" s="122"/>
      <c r="I18" s="123" t="s">
        <v>37</v>
      </c>
      <c r="J18" s="124" t="s">
        <v>110</v>
      </c>
      <c r="K18" s="131">
        <v>48000</v>
      </c>
      <c r="L18" s="118" t="s">
        <v>299</v>
      </c>
    </row>
    <row r="19" spans="1:12" ht="199.7" x14ac:dyDescent="0.35">
      <c r="A19" s="129" t="s">
        <v>68</v>
      </c>
      <c r="B19" s="127" t="s">
        <v>467</v>
      </c>
      <c r="C19" s="121" t="s">
        <v>468</v>
      </c>
      <c r="D19" s="122">
        <v>1579157.79</v>
      </c>
      <c r="E19" s="122">
        <v>1366353.26</v>
      </c>
      <c r="F19" s="122">
        <v>212804.53</v>
      </c>
      <c r="G19" s="122" t="s">
        <v>469</v>
      </c>
      <c r="H19" s="144" t="s">
        <v>466</v>
      </c>
      <c r="I19" s="123" t="s">
        <v>470</v>
      </c>
      <c r="J19" s="124" t="s">
        <v>110</v>
      </c>
      <c r="K19" s="131">
        <v>1366353.26</v>
      </c>
      <c r="L19" s="118" t="s">
        <v>646</v>
      </c>
    </row>
    <row r="20" spans="1:12" ht="199.7" x14ac:dyDescent="0.35">
      <c r="A20" s="129" t="s">
        <v>165</v>
      </c>
      <c r="B20" s="127" t="s">
        <v>471</v>
      </c>
      <c r="C20" s="121" t="s">
        <v>468</v>
      </c>
      <c r="D20" s="122">
        <v>6991326</v>
      </c>
      <c r="E20" s="122">
        <v>6292193.4000000004</v>
      </c>
      <c r="F20" s="122">
        <v>699132.6</v>
      </c>
      <c r="G20" s="122" t="s">
        <v>469</v>
      </c>
      <c r="H20" s="144" t="s">
        <v>466</v>
      </c>
      <c r="I20" s="123" t="s">
        <v>470</v>
      </c>
      <c r="J20" s="133" t="s">
        <v>111</v>
      </c>
      <c r="K20" s="131"/>
      <c r="L20" s="118" t="s">
        <v>299</v>
      </c>
    </row>
    <row r="21" spans="1:12" ht="114.15" x14ac:dyDescent="0.35">
      <c r="A21" s="129" t="s">
        <v>70</v>
      </c>
      <c r="B21" s="127" t="s">
        <v>453</v>
      </c>
      <c r="C21" s="121" t="s">
        <v>452</v>
      </c>
      <c r="D21" s="122">
        <v>78750</v>
      </c>
      <c r="E21" s="122">
        <v>74750</v>
      </c>
      <c r="F21" s="122">
        <v>4000</v>
      </c>
      <c r="G21" s="122" t="s">
        <v>454</v>
      </c>
      <c r="H21" s="122"/>
      <c r="I21" s="123" t="s">
        <v>180</v>
      </c>
      <c r="J21" s="124" t="s">
        <v>110</v>
      </c>
      <c r="K21" s="131">
        <v>30000</v>
      </c>
      <c r="L21" s="118" t="s">
        <v>455</v>
      </c>
    </row>
    <row r="22" spans="1:12" ht="114.15" x14ac:dyDescent="0.35">
      <c r="A22" s="129" t="s">
        <v>72</v>
      </c>
      <c r="B22" s="127" t="s">
        <v>456</v>
      </c>
      <c r="C22" s="121" t="s">
        <v>452</v>
      </c>
      <c r="D22" s="122">
        <v>78750</v>
      </c>
      <c r="E22" s="122">
        <v>74750</v>
      </c>
      <c r="F22" s="122">
        <v>4000</v>
      </c>
      <c r="G22" s="122" t="s">
        <v>454</v>
      </c>
      <c r="H22" s="122"/>
      <c r="I22" s="123" t="s">
        <v>180</v>
      </c>
      <c r="J22" s="124" t="s">
        <v>110</v>
      </c>
      <c r="K22" s="131">
        <v>60000</v>
      </c>
      <c r="L22" s="118" t="s">
        <v>455</v>
      </c>
    </row>
    <row r="23" spans="1:12" ht="114.15" x14ac:dyDescent="0.35">
      <c r="A23" s="129" t="s">
        <v>75</v>
      </c>
      <c r="B23" s="127" t="s">
        <v>461</v>
      </c>
      <c r="C23" s="121" t="s">
        <v>452</v>
      </c>
      <c r="D23" s="122">
        <v>604862.5</v>
      </c>
      <c r="E23" s="122">
        <v>483890</v>
      </c>
      <c r="F23" s="122">
        <v>120972.5</v>
      </c>
      <c r="G23" s="122" t="s">
        <v>454</v>
      </c>
      <c r="H23" s="122"/>
      <c r="I23" s="123" t="s">
        <v>180</v>
      </c>
      <c r="J23" s="133" t="s">
        <v>111</v>
      </c>
      <c r="K23" s="131"/>
      <c r="L23" s="118" t="s">
        <v>455</v>
      </c>
    </row>
    <row r="24" spans="1:12" ht="114.15" x14ac:dyDescent="0.35">
      <c r="A24" s="129" t="s">
        <v>80</v>
      </c>
      <c r="B24" s="127" t="s">
        <v>460</v>
      </c>
      <c r="C24" s="121" t="s">
        <v>452</v>
      </c>
      <c r="D24" s="122">
        <v>776187.5</v>
      </c>
      <c r="E24" s="122">
        <v>620950</v>
      </c>
      <c r="F24" s="122">
        <v>155237.5</v>
      </c>
      <c r="G24" s="122" t="s">
        <v>454</v>
      </c>
      <c r="H24" s="122"/>
      <c r="I24" s="123" t="s">
        <v>180</v>
      </c>
      <c r="J24" s="124" t="s">
        <v>110</v>
      </c>
      <c r="K24" s="131">
        <v>50000</v>
      </c>
      <c r="L24" s="118" t="s">
        <v>455</v>
      </c>
    </row>
    <row r="25" spans="1:12" ht="57.1" x14ac:dyDescent="0.35">
      <c r="A25" s="129" t="s">
        <v>81</v>
      </c>
      <c r="B25" s="127" t="s">
        <v>457</v>
      </c>
      <c r="C25" s="121" t="s">
        <v>458</v>
      </c>
      <c r="D25" s="122">
        <v>145712</v>
      </c>
      <c r="E25" s="122">
        <v>116750</v>
      </c>
      <c r="F25" s="122">
        <v>29142</v>
      </c>
      <c r="G25" s="122" t="s">
        <v>459</v>
      </c>
      <c r="H25" s="122"/>
      <c r="I25" s="123" t="s">
        <v>189</v>
      </c>
      <c r="J25" s="133" t="s">
        <v>111</v>
      </c>
      <c r="K25" s="131"/>
      <c r="L25" s="118" t="s">
        <v>299</v>
      </c>
    </row>
    <row r="26" spans="1:12" ht="156.25" customHeight="1" x14ac:dyDescent="0.35">
      <c r="A26" s="129" t="s">
        <v>85</v>
      </c>
      <c r="B26" s="127" t="s">
        <v>480</v>
      </c>
      <c r="C26" s="121" t="s">
        <v>478</v>
      </c>
      <c r="D26" s="122">
        <v>588204.31000000006</v>
      </c>
      <c r="E26" s="122">
        <v>38144.9</v>
      </c>
      <c r="F26" s="122">
        <v>79468.539999999994</v>
      </c>
      <c r="G26" s="122" t="s">
        <v>479</v>
      </c>
      <c r="H26" s="122"/>
      <c r="I26" s="123" t="s">
        <v>37</v>
      </c>
      <c r="J26" s="124" t="s">
        <v>110</v>
      </c>
      <c r="K26" s="131">
        <v>38144.9</v>
      </c>
      <c r="L26" s="118" t="s">
        <v>299</v>
      </c>
    </row>
    <row r="27" spans="1:12" ht="114.15" x14ac:dyDescent="0.35">
      <c r="A27" s="129" t="s">
        <v>88</v>
      </c>
      <c r="B27" s="127" t="s">
        <v>482</v>
      </c>
      <c r="C27" s="121" t="s">
        <v>472</v>
      </c>
      <c r="D27" s="122">
        <v>35000</v>
      </c>
      <c r="E27" s="122">
        <v>28000</v>
      </c>
      <c r="F27" s="122">
        <v>7000</v>
      </c>
      <c r="G27" s="122" t="s">
        <v>473</v>
      </c>
      <c r="H27" s="122"/>
      <c r="I27" s="123" t="s">
        <v>37</v>
      </c>
      <c r="J27" s="124" t="s">
        <v>110</v>
      </c>
      <c r="K27" s="131">
        <v>28000</v>
      </c>
      <c r="L27" s="118" t="s">
        <v>299</v>
      </c>
    </row>
    <row r="28" spans="1:12" ht="153.69999999999999" customHeight="1" x14ac:dyDescent="0.35">
      <c r="A28" s="129" t="s">
        <v>90</v>
      </c>
      <c r="B28" s="146" t="s">
        <v>481</v>
      </c>
      <c r="C28" s="121" t="s">
        <v>474</v>
      </c>
      <c r="D28" s="122">
        <v>24000</v>
      </c>
      <c r="E28" s="122">
        <v>19200</v>
      </c>
      <c r="F28" s="122">
        <v>4800</v>
      </c>
      <c r="G28" s="122" t="s">
        <v>473</v>
      </c>
      <c r="H28" s="122"/>
      <c r="I28" s="123" t="s">
        <v>37</v>
      </c>
      <c r="J28" s="124" t="s">
        <v>110</v>
      </c>
      <c r="K28" s="131">
        <v>19200</v>
      </c>
      <c r="L28" s="118" t="s">
        <v>299</v>
      </c>
    </row>
    <row r="29" spans="1:12" ht="171.2" x14ac:dyDescent="0.35">
      <c r="A29" s="129" t="s">
        <v>93</v>
      </c>
      <c r="B29" s="127" t="s">
        <v>475</v>
      </c>
      <c r="C29" s="121" t="s">
        <v>474</v>
      </c>
      <c r="D29" s="122">
        <v>254270</v>
      </c>
      <c r="E29" s="122">
        <v>150000</v>
      </c>
      <c r="F29" s="122">
        <v>104270</v>
      </c>
      <c r="G29" s="122" t="s">
        <v>476</v>
      </c>
      <c r="H29" s="122"/>
      <c r="I29" s="123" t="s">
        <v>37</v>
      </c>
      <c r="J29" s="133" t="s">
        <v>111</v>
      </c>
      <c r="K29" s="131"/>
      <c r="L29" s="118" t="s">
        <v>299</v>
      </c>
    </row>
    <row r="30" spans="1:12" ht="171.2" x14ac:dyDescent="0.35">
      <c r="A30" s="129" t="s">
        <v>103</v>
      </c>
      <c r="B30" s="127" t="s">
        <v>485</v>
      </c>
      <c r="C30" s="121" t="s">
        <v>486</v>
      </c>
      <c r="D30" s="122">
        <v>209814.87</v>
      </c>
      <c r="E30" s="122">
        <v>167851.9</v>
      </c>
      <c r="F30" s="122">
        <v>41962</v>
      </c>
      <c r="G30" s="122" t="s">
        <v>487</v>
      </c>
      <c r="H30" s="122"/>
      <c r="I30" s="123" t="s">
        <v>37</v>
      </c>
      <c r="J30" s="124" t="s">
        <v>110</v>
      </c>
      <c r="K30" s="131">
        <v>155000</v>
      </c>
      <c r="L30" s="118" t="s">
        <v>299</v>
      </c>
    </row>
    <row r="31" spans="1:12" ht="140.44999999999999" customHeight="1" x14ac:dyDescent="0.35">
      <c r="A31" s="129" t="s">
        <v>105</v>
      </c>
      <c r="B31" s="127" t="s">
        <v>488</v>
      </c>
      <c r="C31" s="121" t="s">
        <v>490</v>
      </c>
      <c r="D31" s="122">
        <v>374357.75</v>
      </c>
      <c r="E31" s="122">
        <v>336921.97</v>
      </c>
      <c r="F31" s="122">
        <v>37435.78</v>
      </c>
      <c r="G31" s="122" t="s">
        <v>492</v>
      </c>
      <c r="H31" s="144" t="s">
        <v>466</v>
      </c>
      <c r="I31" s="123" t="s">
        <v>512</v>
      </c>
      <c r="J31" s="124" t="s">
        <v>110</v>
      </c>
      <c r="K31" s="131">
        <v>336261.38</v>
      </c>
      <c r="L31" s="118" t="s">
        <v>647</v>
      </c>
    </row>
    <row r="32" spans="1:12" ht="85.6" x14ac:dyDescent="0.35">
      <c r="A32" s="129"/>
      <c r="B32" s="127"/>
      <c r="C32" s="121"/>
      <c r="D32" s="122"/>
      <c r="E32" s="122"/>
      <c r="F32" s="122"/>
      <c r="G32" s="122"/>
      <c r="H32" s="186" t="s">
        <v>589</v>
      </c>
      <c r="I32" s="187" t="s">
        <v>590</v>
      </c>
      <c r="J32" s="124"/>
      <c r="K32" s="131"/>
      <c r="L32" s="118"/>
    </row>
    <row r="33" spans="1:12" s="185" customFormat="1" ht="28.55" x14ac:dyDescent="0.5">
      <c r="A33" s="129"/>
      <c r="B33" s="371" t="s">
        <v>588</v>
      </c>
      <c r="C33" s="372"/>
      <c r="D33" s="175">
        <f>SUM(D12:D32)</f>
        <v>15457882.48</v>
      </c>
      <c r="E33" s="175"/>
      <c r="F33" s="175"/>
      <c r="G33" s="175"/>
      <c r="H33" s="175">
        <f>SUM(K31,K19,K17,K13,K10,K5)</f>
        <v>6078101.9600000009</v>
      </c>
      <c r="I33" s="178">
        <f>SUM(K33-H33)</f>
        <v>3495861.33</v>
      </c>
      <c r="J33" s="177"/>
      <c r="K33" s="178">
        <f>SUM(K2:K32)</f>
        <v>9573963.290000001</v>
      </c>
      <c r="L33" s="176"/>
    </row>
    <row r="34" spans="1:12" ht="28.55" x14ac:dyDescent="0.35">
      <c r="A34" s="129"/>
      <c r="B34" s="127"/>
      <c r="C34" s="121"/>
      <c r="D34" s="122"/>
      <c r="E34" s="122"/>
      <c r="F34" s="122"/>
      <c r="G34" s="122"/>
      <c r="H34" s="122"/>
      <c r="I34" s="123"/>
      <c r="J34" s="124"/>
      <c r="K34" s="131"/>
      <c r="L34" s="118"/>
    </row>
    <row r="35" spans="1:12" ht="31.95" x14ac:dyDescent="0.45">
      <c r="A35" s="129"/>
      <c r="B35" s="368" t="s">
        <v>496</v>
      </c>
      <c r="C35" s="369"/>
      <c r="D35" s="369"/>
      <c r="E35" s="369"/>
      <c r="F35" s="369"/>
      <c r="G35" s="369"/>
      <c r="H35" s="369"/>
      <c r="I35" s="369"/>
      <c r="J35" s="369"/>
      <c r="K35" s="369"/>
      <c r="L35" s="370"/>
    </row>
    <row r="36" spans="1:12" ht="114.15" x14ac:dyDescent="0.35">
      <c r="A36" s="129" t="s">
        <v>7</v>
      </c>
      <c r="B36" s="127" t="s">
        <v>493</v>
      </c>
      <c r="C36" s="121" t="s">
        <v>494</v>
      </c>
      <c r="D36" s="122">
        <v>116881.5</v>
      </c>
      <c r="E36" s="122">
        <v>44000</v>
      </c>
      <c r="F36" s="122">
        <v>0</v>
      </c>
      <c r="G36" s="122" t="s">
        <v>495</v>
      </c>
      <c r="H36" s="122"/>
      <c r="I36" s="123" t="s">
        <v>37</v>
      </c>
      <c r="J36" s="124" t="s">
        <v>110</v>
      </c>
      <c r="K36" s="131">
        <v>40000</v>
      </c>
      <c r="L36" s="118" t="s">
        <v>299</v>
      </c>
    </row>
    <row r="37" spans="1:12" ht="85.6" x14ac:dyDescent="0.35">
      <c r="A37" s="129" t="s">
        <v>11</v>
      </c>
      <c r="B37" s="127" t="s">
        <v>489</v>
      </c>
      <c r="C37" s="121" t="s">
        <v>490</v>
      </c>
      <c r="D37" s="122">
        <v>13500</v>
      </c>
      <c r="E37" s="122">
        <v>12000</v>
      </c>
      <c r="F37" s="122">
        <v>0</v>
      </c>
      <c r="G37" s="122" t="s">
        <v>491</v>
      </c>
      <c r="H37" s="122"/>
      <c r="I37" s="123" t="s">
        <v>37</v>
      </c>
      <c r="J37" s="124" t="s">
        <v>110</v>
      </c>
      <c r="K37" s="131">
        <v>12000</v>
      </c>
      <c r="L37" s="118" t="s">
        <v>299</v>
      </c>
    </row>
    <row r="38" spans="1:12" ht="142.65" x14ac:dyDescent="0.35">
      <c r="A38" s="129" t="s">
        <v>16</v>
      </c>
      <c r="B38" s="127" t="s">
        <v>498</v>
      </c>
      <c r="C38" s="121" t="s">
        <v>497</v>
      </c>
      <c r="D38" s="148">
        <v>111600</v>
      </c>
      <c r="E38" s="148">
        <v>111600</v>
      </c>
      <c r="F38" s="122">
        <v>0</v>
      </c>
      <c r="G38" s="122" t="s">
        <v>499</v>
      </c>
      <c r="H38" s="144" t="s">
        <v>466</v>
      </c>
      <c r="I38" s="123" t="s">
        <v>135</v>
      </c>
      <c r="J38" s="142" t="s">
        <v>259</v>
      </c>
      <c r="K38" s="131"/>
      <c r="L38" s="118" t="s">
        <v>299</v>
      </c>
    </row>
    <row r="39" spans="1:12" ht="171.2" x14ac:dyDescent="0.35">
      <c r="A39" s="129" t="s">
        <v>18</v>
      </c>
      <c r="B39" s="127" t="s">
        <v>500</v>
      </c>
      <c r="C39" s="121" t="s">
        <v>501</v>
      </c>
      <c r="D39" s="148">
        <v>1915172.44</v>
      </c>
      <c r="E39" s="122">
        <v>1915172.44</v>
      </c>
      <c r="F39" s="122">
        <v>0</v>
      </c>
      <c r="G39" s="122" t="s">
        <v>502</v>
      </c>
      <c r="H39" s="144" t="s">
        <v>466</v>
      </c>
      <c r="I39" s="123" t="s">
        <v>504</v>
      </c>
      <c r="J39" s="142" t="s">
        <v>503</v>
      </c>
      <c r="K39" s="131"/>
      <c r="L39" s="118" t="s">
        <v>299</v>
      </c>
    </row>
    <row r="40" spans="1:12" ht="85.6" x14ac:dyDescent="0.35">
      <c r="A40" s="129" t="s">
        <v>22</v>
      </c>
      <c r="B40" s="127" t="s">
        <v>505</v>
      </c>
      <c r="C40" s="121" t="s">
        <v>501</v>
      </c>
      <c r="D40" s="122" t="s">
        <v>506</v>
      </c>
      <c r="E40" s="122" t="s">
        <v>506</v>
      </c>
      <c r="F40" s="122" t="s">
        <v>507</v>
      </c>
      <c r="G40" s="122" t="s">
        <v>511</v>
      </c>
      <c r="H40" s="144" t="s">
        <v>466</v>
      </c>
      <c r="I40" s="123" t="s">
        <v>509</v>
      </c>
      <c r="J40" s="142" t="s">
        <v>508</v>
      </c>
      <c r="K40" s="131"/>
      <c r="L40" s="118" t="s">
        <v>510</v>
      </c>
    </row>
    <row r="41" spans="1:12" ht="28.55" x14ac:dyDescent="0.35">
      <c r="A41" s="129" t="s">
        <v>27</v>
      </c>
      <c r="B41" s="127"/>
      <c r="C41" s="121"/>
      <c r="D41" s="122"/>
      <c r="E41" s="122"/>
      <c r="F41" s="122"/>
      <c r="G41" s="122"/>
      <c r="H41" s="122"/>
      <c r="I41" s="123"/>
      <c r="J41" s="124"/>
      <c r="K41" s="131"/>
      <c r="L41" s="118"/>
    </row>
    <row r="42" spans="1:12" ht="28.55" x14ac:dyDescent="0.35">
      <c r="A42" s="129" t="s">
        <v>29</v>
      </c>
      <c r="B42" s="127"/>
      <c r="C42" s="121"/>
      <c r="D42" s="122"/>
      <c r="E42" s="122"/>
      <c r="F42" s="122"/>
      <c r="G42" s="122"/>
      <c r="H42" s="122"/>
      <c r="I42" s="123"/>
      <c r="J42" s="124"/>
      <c r="K42" s="131"/>
      <c r="L42" s="118"/>
    </row>
    <row r="43" spans="1:12" ht="28.55" x14ac:dyDescent="0.35">
      <c r="A43" s="129" t="s">
        <v>32</v>
      </c>
      <c r="B43" s="127"/>
      <c r="C43" s="121"/>
      <c r="D43" s="122"/>
      <c r="E43" s="122"/>
      <c r="F43" s="122"/>
      <c r="G43" s="122"/>
      <c r="H43" s="122"/>
      <c r="I43" s="123"/>
      <c r="J43" s="133"/>
      <c r="K43" s="131"/>
      <c r="L43" s="118"/>
    </row>
    <row r="44" spans="1:12" ht="28.55" x14ac:dyDescent="0.35">
      <c r="A44" s="129" t="s">
        <v>34</v>
      </c>
      <c r="B44" s="127"/>
      <c r="C44" s="121"/>
      <c r="D44" s="122"/>
      <c r="E44" s="122"/>
      <c r="F44" s="122"/>
      <c r="G44" s="122"/>
      <c r="H44" s="122"/>
      <c r="I44" s="123"/>
      <c r="J44" s="133"/>
      <c r="K44" s="131"/>
      <c r="L44" s="118"/>
    </row>
    <row r="45" spans="1:12" ht="28.55" x14ac:dyDescent="0.35">
      <c r="A45" s="129" t="s">
        <v>38</v>
      </c>
      <c r="B45" s="127"/>
      <c r="C45" s="121"/>
      <c r="D45" s="122"/>
      <c r="E45" s="122"/>
      <c r="F45" s="122"/>
      <c r="G45" s="122"/>
      <c r="H45" s="122"/>
      <c r="I45" s="123"/>
      <c r="J45" s="125"/>
      <c r="K45" s="131"/>
      <c r="L45" s="118"/>
    </row>
    <row r="46" spans="1:12" ht="28.55" x14ac:dyDescent="0.35">
      <c r="A46" s="129" t="s">
        <v>39</v>
      </c>
      <c r="B46" s="127"/>
      <c r="C46" s="121"/>
      <c r="D46" s="122"/>
      <c r="E46" s="122"/>
      <c r="F46" s="122"/>
      <c r="G46" s="122"/>
      <c r="H46" s="122"/>
      <c r="I46" s="123"/>
      <c r="J46" s="125"/>
      <c r="K46" s="131"/>
      <c r="L46" s="118"/>
    </row>
    <row r="47" spans="1:12" ht="28.55" x14ac:dyDescent="0.35">
      <c r="A47" s="129" t="s">
        <v>41</v>
      </c>
      <c r="B47" s="127"/>
      <c r="C47" s="121"/>
      <c r="D47" s="122"/>
      <c r="E47" s="122"/>
      <c r="F47" s="122"/>
      <c r="G47" s="122"/>
      <c r="H47" s="122"/>
      <c r="I47" s="123"/>
      <c r="J47" s="133"/>
      <c r="K47" s="131"/>
      <c r="L47" s="118"/>
    </row>
    <row r="48" spans="1:12" ht="28.55" x14ac:dyDescent="0.35">
      <c r="A48" s="129" t="s">
        <v>45</v>
      </c>
      <c r="B48" s="127"/>
      <c r="C48" s="121"/>
      <c r="D48" s="122"/>
      <c r="E48" s="122"/>
      <c r="F48" s="122"/>
      <c r="G48" s="122"/>
      <c r="H48" s="122"/>
      <c r="I48" s="123"/>
      <c r="J48" s="124"/>
      <c r="K48" s="131"/>
      <c r="L48" s="118"/>
    </row>
    <row r="49" spans="1:12" ht="28.55" x14ac:dyDescent="0.35">
      <c r="A49" s="129" t="s">
        <v>49</v>
      </c>
      <c r="B49" s="127"/>
      <c r="C49" s="121"/>
      <c r="D49" s="122"/>
      <c r="E49" s="122"/>
      <c r="F49" s="122"/>
      <c r="G49" s="122"/>
      <c r="H49" s="122"/>
      <c r="I49" s="123"/>
      <c r="J49" s="133"/>
      <c r="K49" s="131"/>
      <c r="L49" s="118"/>
    </row>
    <row r="50" spans="1:12" ht="28.55" x14ac:dyDescent="0.35">
      <c r="A50" s="129" t="s">
        <v>62</v>
      </c>
      <c r="B50" s="127"/>
      <c r="C50" s="121"/>
      <c r="D50" s="122"/>
      <c r="E50" s="122"/>
      <c r="F50" s="122"/>
      <c r="G50" s="122"/>
      <c r="H50" s="122"/>
      <c r="I50" s="123"/>
      <c r="J50" s="133"/>
      <c r="K50" s="131"/>
      <c r="L50" s="118"/>
    </row>
    <row r="51" spans="1:12" ht="28.55" x14ac:dyDescent="0.35">
      <c r="A51" s="129" t="s">
        <v>63</v>
      </c>
      <c r="B51" s="127"/>
      <c r="C51" s="121"/>
      <c r="D51" s="122"/>
      <c r="E51" s="122"/>
      <c r="F51" s="122"/>
      <c r="G51" s="122"/>
      <c r="H51" s="122"/>
      <c r="I51" s="123"/>
      <c r="J51" s="133"/>
      <c r="K51" s="131"/>
      <c r="L51" s="118"/>
    </row>
    <row r="52" spans="1:12" ht="28.55" x14ac:dyDescent="0.35">
      <c r="A52" s="129" t="s">
        <v>65</v>
      </c>
      <c r="B52" s="127"/>
      <c r="C52" s="121"/>
      <c r="D52" s="122"/>
      <c r="E52" s="122"/>
      <c r="F52" s="122"/>
      <c r="G52" s="122"/>
      <c r="H52" s="122"/>
      <c r="I52" s="123"/>
      <c r="J52" s="125"/>
      <c r="K52" s="131"/>
      <c r="L52" s="118"/>
    </row>
    <row r="53" spans="1:12" ht="28.55" x14ac:dyDescent="0.35">
      <c r="A53" s="129" t="s">
        <v>68</v>
      </c>
      <c r="B53" s="127"/>
      <c r="C53" s="121"/>
      <c r="D53" s="122"/>
      <c r="E53" s="122"/>
      <c r="F53" s="122"/>
      <c r="G53" s="122"/>
      <c r="H53" s="122"/>
      <c r="I53" s="123"/>
      <c r="J53" s="125"/>
      <c r="K53" s="131"/>
      <c r="L53" s="118"/>
    </row>
    <row r="54" spans="1:12" ht="28.55" x14ac:dyDescent="0.35">
      <c r="A54" s="140"/>
      <c r="B54" s="139"/>
      <c r="C54" s="139"/>
      <c r="D54" s="139"/>
      <c r="E54" s="139"/>
      <c r="F54" s="139"/>
      <c r="G54" s="139"/>
      <c r="H54" s="139"/>
      <c r="I54" s="139"/>
      <c r="J54" s="139"/>
      <c r="K54" s="139"/>
      <c r="L54" s="139"/>
    </row>
    <row r="55" spans="1:12" ht="36" x14ac:dyDescent="0.35">
      <c r="A55" s="117"/>
      <c r="B55" s="136"/>
      <c r="C55" s="137"/>
      <c r="D55" s="138"/>
      <c r="E55" s="138"/>
      <c r="F55" s="138"/>
      <c r="G55" s="363"/>
      <c r="H55" s="364"/>
      <c r="I55" s="364"/>
      <c r="J55" s="365"/>
      <c r="K55" s="366"/>
      <c r="L55" s="367"/>
    </row>
    <row r="56" spans="1:12" ht="28.55" x14ac:dyDescent="0.35">
      <c r="A56" s="113" t="s">
        <v>105</v>
      </c>
      <c r="B56" s="114"/>
      <c r="C56" s="109"/>
      <c r="D56" s="110"/>
      <c r="E56" s="110"/>
      <c r="F56" s="110"/>
      <c r="G56" s="107"/>
      <c r="H56" s="107"/>
      <c r="I56" s="107"/>
      <c r="J56" s="111"/>
      <c r="K56" s="135"/>
      <c r="L56" s="107"/>
    </row>
    <row r="57" spans="1:12" ht="28.55" x14ac:dyDescent="0.35">
      <c r="A57" s="115" t="s">
        <v>107</v>
      </c>
      <c r="B57" s="108"/>
      <c r="C57" s="109"/>
      <c r="D57" s="110"/>
      <c r="E57" s="110"/>
      <c r="F57" s="110"/>
      <c r="G57" s="107"/>
      <c r="H57" s="107"/>
      <c r="I57" s="107"/>
      <c r="J57" s="111"/>
      <c r="K57" s="135"/>
      <c r="L57" s="107"/>
    </row>
    <row r="58" spans="1:12" ht="28.55" x14ac:dyDescent="0.35">
      <c r="A58" s="129" t="s">
        <v>115</v>
      </c>
      <c r="B58" s="127"/>
      <c r="C58" s="121"/>
      <c r="D58" s="122"/>
      <c r="E58" s="122"/>
      <c r="F58" s="122"/>
      <c r="G58" s="122"/>
      <c r="H58" s="122"/>
      <c r="I58" s="123"/>
      <c r="J58" s="133"/>
      <c r="K58" s="132"/>
      <c r="L58" s="118"/>
    </row>
    <row r="59" spans="1:12" ht="28.55" x14ac:dyDescent="0.35">
      <c r="A59" s="116" t="s">
        <v>172</v>
      </c>
      <c r="B59" s="108"/>
      <c r="C59" s="109"/>
      <c r="D59" s="110"/>
      <c r="E59" s="110"/>
      <c r="F59" s="110"/>
      <c r="G59" s="107"/>
      <c r="H59" s="107"/>
      <c r="I59" s="107"/>
      <c r="J59" s="112"/>
      <c r="K59" s="107"/>
      <c r="L59" s="107"/>
    </row>
    <row r="60" spans="1:12" ht="28.55" x14ac:dyDescent="0.35">
      <c r="A60" s="116" t="s">
        <v>173</v>
      </c>
      <c r="B60" s="108"/>
      <c r="C60" s="109"/>
      <c r="D60" s="110"/>
      <c r="E60" s="110"/>
      <c r="F60" s="110"/>
      <c r="G60" s="107"/>
      <c r="H60" s="107"/>
      <c r="I60" s="107"/>
      <c r="J60" s="107"/>
      <c r="K60" s="107"/>
      <c r="L60" s="107"/>
    </row>
    <row r="61" spans="1:12" ht="28.55" x14ac:dyDescent="0.35">
      <c r="A61" s="116" t="s">
        <v>174</v>
      </c>
      <c r="B61" s="108"/>
      <c r="C61" s="109"/>
      <c r="D61" s="110"/>
      <c r="E61" s="110"/>
      <c r="F61" s="110"/>
      <c r="G61" s="107"/>
      <c r="H61" s="107"/>
      <c r="I61" s="107"/>
      <c r="J61" s="107"/>
      <c r="K61" s="107"/>
      <c r="L61" s="107"/>
    </row>
    <row r="62" spans="1:12" ht="28.55" x14ac:dyDescent="0.35">
      <c r="A62" s="116" t="s">
        <v>175</v>
      </c>
      <c r="B62" s="108"/>
      <c r="C62" s="109"/>
      <c r="D62" s="110"/>
      <c r="E62" s="110"/>
      <c r="F62" s="110"/>
      <c r="G62" s="107"/>
      <c r="H62" s="107"/>
      <c r="I62" s="107"/>
      <c r="J62" s="107"/>
      <c r="K62" s="107"/>
      <c r="L62" s="107"/>
    </row>
    <row r="63" spans="1:12" ht="28.55" x14ac:dyDescent="0.35">
      <c r="A63" s="116" t="s">
        <v>176</v>
      </c>
      <c r="B63" s="108"/>
      <c r="C63" s="109"/>
      <c r="D63" s="110"/>
      <c r="E63" s="110"/>
      <c r="F63" s="110"/>
      <c r="G63" s="107"/>
      <c r="H63" s="107"/>
      <c r="I63" s="107"/>
      <c r="J63" s="107"/>
      <c r="K63" s="107"/>
      <c r="L63" s="107"/>
    </row>
    <row r="64" spans="1:12" ht="28.55" x14ac:dyDescent="0.35">
      <c r="A64" s="117" t="s">
        <v>190</v>
      </c>
      <c r="B64" s="108"/>
      <c r="C64" s="109"/>
      <c r="D64" s="110"/>
      <c r="E64" s="110"/>
      <c r="F64" s="110"/>
      <c r="G64" s="107"/>
      <c r="H64" s="107"/>
      <c r="I64" s="107"/>
      <c r="J64" s="107"/>
      <c r="K64" s="107"/>
      <c r="L64" s="107"/>
    </row>
    <row r="65" spans="1:26" ht="338.95" customHeight="1" x14ac:dyDescent="0.35">
      <c r="A65" s="49"/>
      <c r="E65" s="46"/>
    </row>
    <row r="66" spans="1:26" ht="167.95" customHeight="1" x14ac:dyDescent="0.35"/>
    <row r="67" spans="1:26" ht="167.95" customHeight="1" x14ac:dyDescent="0.35"/>
    <row r="68" spans="1:26" s="48" customFormat="1" ht="128.25" customHeight="1" x14ac:dyDescent="0.35">
      <c r="A68" s="51"/>
      <c r="B68" s="90"/>
      <c r="C68" s="106"/>
      <c r="D68" s="45"/>
      <c r="E68" s="45"/>
      <c r="G68" s="45"/>
      <c r="H68" s="45"/>
      <c r="I68" s="45"/>
      <c r="J68" s="45"/>
      <c r="M68" s="45"/>
      <c r="N68" s="45"/>
      <c r="O68" s="45"/>
      <c r="P68" s="45"/>
      <c r="Q68" s="45"/>
      <c r="R68" s="45"/>
      <c r="S68" s="45"/>
      <c r="T68" s="45"/>
      <c r="U68" s="45"/>
      <c r="V68" s="45"/>
      <c r="W68" s="45"/>
      <c r="X68" s="45"/>
      <c r="Y68" s="45"/>
      <c r="Z68" s="45"/>
    </row>
    <row r="73" spans="1:26" ht="84.25" customHeight="1" x14ac:dyDescent="0.35"/>
  </sheetData>
  <mergeCells count="4">
    <mergeCell ref="G55:J55"/>
    <mergeCell ref="K55:L55"/>
    <mergeCell ref="B35:L35"/>
    <mergeCell ref="B33:C33"/>
  </mergeCells>
  <pageMargins left="0.70866141732283472" right="0.70866141732283472" top="0.74803149606299213" bottom="0.74803149606299213" header="0.51181102362204722" footer="0.51181102362204722"/>
  <pageSetup paperSize="9" scale="33" firstPageNumber="0" orientation="landscape" r:id="rId1"/>
  <rowBreaks count="3" manualBreakCount="3">
    <brk id="30" max="10" man="1"/>
    <brk id="34" max="10" man="1"/>
    <brk id="38" max="10"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14</vt:i4>
      </vt:variant>
      <vt:variant>
        <vt:lpstr>Imenovani rasponi</vt:lpstr>
      </vt:variant>
      <vt:variant>
        <vt:i4>22</vt:i4>
      </vt:variant>
    </vt:vector>
  </HeadingPairs>
  <TitlesOfParts>
    <vt:vector size="36" baseType="lpstr">
      <vt:lpstr>2026. godina</vt:lpstr>
      <vt:lpstr>2025. godina</vt:lpstr>
      <vt:lpstr>2024. godina</vt:lpstr>
      <vt:lpstr>2023. godina</vt:lpstr>
      <vt:lpstr>2022. godina</vt:lpstr>
      <vt:lpstr>2021. godina - riješeno</vt:lpstr>
      <vt:lpstr>2020.godina - riješeno</vt:lpstr>
      <vt:lpstr>2019.godina - riješeno</vt:lpstr>
      <vt:lpstr>2018.godina</vt:lpstr>
      <vt:lpstr>2017.godina</vt:lpstr>
      <vt:lpstr>2016.godina</vt:lpstr>
      <vt:lpstr>2015.godina</vt:lpstr>
      <vt:lpstr>2014. godina</vt:lpstr>
      <vt:lpstr>Planirani projekti</vt:lpstr>
      <vt:lpstr>'2016.godina'!Ispis_naslova</vt:lpstr>
      <vt:lpstr>'2017.godina'!Ispis_naslova</vt:lpstr>
      <vt:lpstr>'2018.godina'!Ispis_naslova</vt:lpstr>
      <vt:lpstr>'2020.godina - riješeno'!Ispis_naslova</vt:lpstr>
      <vt:lpstr>'2021. godina - riješeno'!Ispis_naslova</vt:lpstr>
      <vt:lpstr>'2022. godina'!Ispis_naslova</vt:lpstr>
      <vt:lpstr>'2023. godina'!Ispis_naslova</vt:lpstr>
      <vt:lpstr>'2024. godina'!Ispis_naslova</vt:lpstr>
      <vt:lpstr>'2025. godina'!Ispis_naslova</vt:lpstr>
      <vt:lpstr>'2026. godina'!Ispis_naslova</vt:lpstr>
      <vt:lpstr>'2015.godina'!Podrucje_ispisa</vt:lpstr>
      <vt:lpstr>'2016.godina'!Podrucje_ispisa</vt:lpstr>
      <vt:lpstr>'2017.godina'!Podrucje_ispisa</vt:lpstr>
      <vt:lpstr>'2018.godina'!Podrucje_ispisa</vt:lpstr>
      <vt:lpstr>'2019.godina - riješeno'!Podrucje_ispisa</vt:lpstr>
      <vt:lpstr>'2020.godina - riješeno'!Podrucje_ispisa</vt:lpstr>
      <vt:lpstr>'2021. godina - riješeno'!Podrucje_ispisa</vt:lpstr>
      <vt:lpstr>'2022. godina'!Podrucje_ispisa</vt:lpstr>
      <vt:lpstr>'2023. godina'!Podrucje_ispisa</vt:lpstr>
      <vt:lpstr>'2024. godina'!Podrucje_ispisa</vt:lpstr>
      <vt:lpstr>'2025. godina'!Podrucje_ispisa</vt:lpstr>
      <vt:lpstr>'2026. godina'!Podrucje_ispisa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dc:creator>
  <cp:lastModifiedBy>Martin Madaras</cp:lastModifiedBy>
  <cp:revision>0</cp:revision>
  <cp:lastPrinted>2026-04-28T06:58:09Z</cp:lastPrinted>
  <dcterms:created xsi:type="dcterms:W3CDTF">2015-02-16T13:52:54Z</dcterms:created>
  <dcterms:modified xsi:type="dcterms:W3CDTF">2026-04-28T06:58:58Z</dcterms:modified>
  <dc:language>hr-HR</dc:language>
</cp:coreProperties>
</file>