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asserver\OMB\NOVA2025\OPĆINSKO VIJEĆE\SAZIV 2025.-2029\6. SJEDNICA\"/>
    </mc:Choice>
  </mc:AlternateContent>
  <xr:revisionPtr revIDLastSave="0" documentId="13_ncr:1_{744B5641-7040-4E9B-A5EA-605926F38610}" xr6:coauthVersionLast="47" xr6:coauthVersionMax="47" xr10:uidLastSave="{00000000-0000-0000-0000-000000000000}"/>
  <bookViews>
    <workbookView xWindow="-120" yWindow="-120" windowWidth="29040" windowHeight="15720" xr2:uid="{00000000-000D-0000-FFFF-FFFF00000000}"/>
  </bookViews>
  <sheets>
    <sheet name="List1" sheetId="1" r:id="rId1"/>
  </sheets>
  <definedNames>
    <definedName name="_xlnm.Print_Area" localSheetId="0">List1!$A$1:$B$277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267" i="1"/>
  <c r="B120" i="1"/>
  <c r="B178" i="1"/>
  <c r="B17" i="1" s="1"/>
  <c r="B264" i="1"/>
  <c r="B253" i="1"/>
  <c r="B252" i="1" s="1"/>
  <c r="B236" i="1"/>
  <c r="B225" i="1"/>
  <c r="B220" i="1"/>
  <c r="B219" i="1" s="1"/>
  <c r="B218" i="1" s="1"/>
  <c r="B214" i="1"/>
  <c r="B213" i="1" s="1"/>
  <c r="B212" i="1" s="1"/>
  <c r="B209" i="1"/>
  <c r="B208" i="1" s="1"/>
  <c r="B201" i="1"/>
  <c r="B204" i="1"/>
  <c r="B15" i="1" s="1"/>
  <c r="B196" i="1"/>
  <c r="B187" i="1"/>
  <c r="B189" i="1"/>
  <c r="B160" i="1"/>
  <c r="B150" i="1"/>
  <c r="B16" i="1" s="1"/>
  <c r="B137" i="1"/>
  <c r="B111" i="1"/>
  <c r="B110" i="1" s="1"/>
  <c r="B109" i="1" s="1"/>
  <c r="B104" i="1"/>
  <c r="B95" i="1"/>
  <c r="B94" i="1" s="1"/>
  <c r="B90" i="1"/>
  <c r="B82" i="1"/>
  <c r="B34" i="1"/>
  <c r="B12" i="1" s="1"/>
  <c r="B55" i="1"/>
  <c r="B148" i="1"/>
  <c r="B14" i="1" l="1"/>
  <c r="B81" i="1"/>
  <c r="B80" i="1" s="1"/>
  <c r="B224" i="1"/>
  <c r="B223" i="1" s="1"/>
  <c r="B200" i="1"/>
  <c r="B199" i="1" s="1"/>
  <c r="B186" i="1"/>
  <c r="B185" i="1" s="1"/>
  <c r="B159" i="1"/>
  <c r="B158" i="1" s="1"/>
  <c r="B259" i="1"/>
  <c r="B258" i="1" s="1"/>
  <c r="B248" i="1"/>
  <c r="B247" i="1" s="1"/>
  <c r="B246" i="1" s="1"/>
  <c r="B142" i="1"/>
  <c r="B141" i="1" s="1"/>
  <c r="B140" i="1" s="1"/>
  <c r="B194" i="1"/>
  <c r="B176" i="1"/>
  <c r="B170" i="1"/>
  <c r="B171" i="1"/>
  <c r="B165" i="1"/>
  <c r="B154" i="1"/>
  <c r="B147" i="1" s="1"/>
  <c r="B146" i="1" s="1"/>
  <c r="B123" i="1"/>
  <c r="B13" i="1" l="1"/>
  <c r="B207" i="1"/>
  <c r="B263" i="1"/>
  <c r="B164" i="1"/>
  <c r="B163" i="1" s="1"/>
  <c r="B257" i="1"/>
  <c r="B193" i="1"/>
  <c r="B192" i="1"/>
  <c r="B181" i="1"/>
  <c r="B18" i="1" s="1"/>
  <c r="B135" i="1"/>
  <c r="B128" i="1"/>
  <c r="B130" i="1"/>
  <c r="B116" i="1"/>
  <c r="B115" i="1" s="1"/>
  <c r="B102" i="1"/>
  <c r="B19" i="1" s="1"/>
  <c r="B100" i="1"/>
  <c r="B93" i="1"/>
  <c r="B20" i="1" l="1"/>
  <c r="B262" i="1"/>
  <c r="B134" i="1"/>
  <c r="B133" i="1" s="1"/>
  <c r="B33" i="1"/>
  <c r="B175" i="1"/>
  <c r="B174" i="1" s="1"/>
  <c r="B98" i="1"/>
  <c r="B99" i="1" s="1"/>
  <c r="B127" i="1"/>
  <c r="B126" i="1" s="1"/>
  <c r="B114" i="1"/>
  <c r="B169" i="1"/>
  <c r="B32" i="1" l="1"/>
</calcChain>
</file>

<file path=xl/sharedStrings.xml><?xml version="1.0" encoding="utf-8"?>
<sst xmlns="http://schemas.openxmlformats.org/spreadsheetml/2006/main" count="246" uniqueCount="168">
  <si>
    <t>Opći prihodi i primici</t>
  </si>
  <si>
    <t>I.  OPĆENITO</t>
  </si>
  <si>
    <t>Iskaz financijskih sredstava za ostvarivanje Programa s naznakom izvora financiranja i rasporeda sredstava po djelatnostima sadržan je u dijelu Programa u kojem se određuje opis poslova s procjenom troškova za gradnju pojedinih objekata i uređaja komunalne infrastrukture.</t>
  </si>
  <si>
    <t>Naziv objekata i uređaja /vrsta radova</t>
  </si>
  <si>
    <t>Prihodi za posebne namjene</t>
  </si>
  <si>
    <t>Izgradnja objekata i uređaja odvodnje</t>
  </si>
  <si>
    <t>Ostali građevinski objekti - izgradnja kanalizacije (Centar Marije Bistrice)</t>
  </si>
  <si>
    <t>Izgradnja javne rasvjete</t>
  </si>
  <si>
    <t>Uređenje doma kulture - rekonstrukcija i opremanje</t>
  </si>
  <si>
    <t>Izgradnja nogostupa</t>
  </si>
  <si>
    <t>II. GRADNJA OBJEKATA I UREĐAJA KOMUNALNE INFRASTRUKTURE</t>
  </si>
  <si>
    <t>1. U smislu ovog Programa pod gradnjom javnih površina podrazumijeva se gradnja i uređenje javnih prometnih površina  (trgovi, pločnici, javni prolazi, šetališta i sl.) javnih zelenih površina (dječja igrališta s pripadajućom opremom, parkovi, javni športski i rekreacijski prostori i sl.) te javnih objekata i uređaja (groblja, tržni prostor i drugi slični objekti, dječji vrtić, dom kulture, društveni domovi, vatrogasni domovi te drugi slični objekti i uređaji), a u nastavku se daje opis poslova s procjenom troškova gradnje pojedinih objekata i uređaja javnih površina s iskazanim izvorom financijskih sredstava.</t>
  </si>
  <si>
    <t>2. Pod cestama i ostalim prometnim površinama podrazumijevaju se radovi na izgradnji odnosno rekonstrukciji prometnica i prometnih površina, izgradnja i uređenje nogostupa, stajališta, mostova te modernizacija-asfaltiranje nerazvrstanih ceste, a u nastavku Programa daje se opis poslova s procjenom troškova gradnje, stručnog nadzora i ostalih usluga i radova s iskazanim izvorom financijskih sredstava.</t>
  </si>
  <si>
    <t>Izgradnja i asfaltiranje cesta</t>
  </si>
  <si>
    <t>Ovim se Programom određuje opis poslova s procjenom troškova za gradnju pojedinih objekata i uređaja komunalne infrastrukture te iskaz financijskih sredstava potrebnih za ostvarenje programa s naznakom izvora financiranja po djelatnostima.</t>
  </si>
  <si>
    <t>Troškovi gradnje objekata i uređaja komunalne infrastrukture procijenjeni su temeljem važećih cijena gradnje tih i sličnih objekata u vrijeme izrade ovog Programa te će se točan opseg vrijednosti radova utvrditi nakon ishođenja tehničke dokumentacije i provedenog postupka nabave.</t>
  </si>
  <si>
    <t>PROGRAM GRAĐENJA KOMUNALNE INFRASTRUKTURE</t>
  </si>
  <si>
    <t>Vlastiti prihodi - općina</t>
  </si>
  <si>
    <t xml:space="preserve"> - opći prihodi i primici:</t>
  </si>
  <si>
    <t xml:space="preserve"> - prihodi za posebne namjene:</t>
  </si>
  <si>
    <t xml:space="preserve"> - namjenski primici od zaduživanja: </t>
  </si>
  <si>
    <t xml:space="preserve">Ukupni iznos ovog Programa građenja komunalne infrastrukture iznosi: </t>
  </si>
  <si>
    <t xml:space="preserve"> - vlastiti prihodi općine:</t>
  </si>
  <si>
    <t>III. ZAVRŠNE ODREDBE</t>
  </si>
  <si>
    <t>Predsjednik</t>
  </si>
  <si>
    <t>Općinskog vijeća</t>
  </si>
  <si>
    <t>Teodor Švaljek, ing.</t>
  </si>
  <si>
    <t>U okviru sredstava za provedu ovog Programa dopuštena je preraspodjela utvrđenih sredstava između pojedinih rashoda i izdataka u cilju efikasnijeg i racionalnijeg ostvarivanja Programa i poboljšanja stanja u djelatnostima, a uz odobrenje načelnika.</t>
  </si>
  <si>
    <t>Namjenski primici od zaduživanja</t>
  </si>
  <si>
    <t>INVESTICIJE - D ZONA</t>
  </si>
  <si>
    <t>PODUZETNIČKA ZONA MARIJA BISTRICA 1.</t>
  </si>
  <si>
    <t>Spomen obilježje Hrvatskim braniteljima</t>
  </si>
  <si>
    <t xml:space="preserve">Stručni nadzor </t>
  </si>
  <si>
    <t>Grobni okviri na novom groblju MB</t>
  </si>
  <si>
    <t>UKUPNO</t>
  </si>
  <si>
    <t>Ovim programom određuje se:
1. građevine komunalne infrastrukture koje će se graditi radi uređenja neuređenih dijelova građevinskog područja
2. građevine komunalne infrastrukture koje će se graditi u uređenim dijelovima građevinskog područja
3. građevine komunalne infrastrukture koje će se graditi izvan građevinskog područja
4. postojeće građevine komunalne infrastrukture koje će se rekonstruirati i način rekonstrukcije
5. građevine komunalne infrastrukture koje će se uklanjati
6. druga pitanja određena ovim Zakonom i posebnim zakonom.</t>
  </si>
  <si>
    <t>Građevine komunalne infrastrukture koje će se graditi radi uređenja neuređenih dijelova građevinskog područja:</t>
  </si>
  <si>
    <t>Postojeće građevine komunalne infrastrukture koje će se rekonstruirati na način da se stare dotrajale lampe zamijene novim:</t>
  </si>
  <si>
    <t>Građevine komunalne infrastrukture koje će se graditi u uređenim dijelovima građevinskog područja:</t>
  </si>
  <si>
    <t>Projektna dokumentacija</t>
  </si>
  <si>
    <t>Stručni nadzor - CESTE</t>
  </si>
  <si>
    <t>Građevine komunalne infrastrukture koje će rekonstruirati i to asfaltiranjem postojećih makadamskih cesta:</t>
  </si>
  <si>
    <t>Ostala javna rasvjeta</t>
  </si>
  <si>
    <t>Ostala uredska oprema - ELEKTRONIČKO KINO PLATNO</t>
  </si>
  <si>
    <t>Pristupna cesta D-ZONA</t>
  </si>
  <si>
    <t>Izrada projektne dokumentacije - MB1</t>
  </si>
  <si>
    <t>Ostali građevinski objekti - rekonstrukcija Tehnomehanike</t>
  </si>
  <si>
    <t>Sportsko-rekreacijski centar</t>
  </si>
  <si>
    <t>Intelektualne i osobne usluge</t>
  </si>
  <si>
    <t xml:space="preserve">Postojeće građevine komunalne infrastrukture koje će se rekonstruirati i to zamjenom postojećeg platna </t>
  </si>
  <si>
    <t>Uređenje Zagrebačke ceste i donjeg trga</t>
  </si>
  <si>
    <t>Izrada projektno-tehničke dokumentacije Donji trg i Zagrebačka ulica</t>
  </si>
  <si>
    <t>Izgradnja komunalne infrastrukture koje će se graditi u uređenim dijelovima građevinskog područja:</t>
  </si>
  <si>
    <t>Postojeće građevine komunalne infrastrukture koje će se rekonstruirati</t>
  </si>
  <si>
    <t>Zamjena stare rasvjete novim LED svjetiljkama</t>
  </si>
  <si>
    <t>Javna rasvjeta - ULICA KRALJA TOMISLAVA</t>
  </si>
  <si>
    <t>Projektna dokumentacija (pješačke staze uz ŽC 2221 MB)</t>
  </si>
  <si>
    <t>Otkup zemljišta D-zona</t>
  </si>
  <si>
    <t>Interpretacijski centar drvenih igračaka i licitara</t>
  </si>
  <si>
    <t>Stručni nadzor</t>
  </si>
  <si>
    <t>Namjenski primici od zaduživanje</t>
  </si>
  <si>
    <t>Intelektualne i osobne usluge - STRUČNI NADZOR GROBNI OKVIRI</t>
  </si>
  <si>
    <t>Intelektualne i osobne usluge-stručni nadzor</t>
  </si>
  <si>
    <t>Ostali građevinski objekti</t>
  </si>
  <si>
    <t>Rekonstrukcija ulice Kralja Tomislava</t>
  </si>
  <si>
    <t>ŠTANDOVI - popravak</t>
  </si>
  <si>
    <t>Oprema - prodajne kućice</t>
  </si>
  <si>
    <t xml:space="preserve">ŠTANDOVI </t>
  </si>
  <si>
    <t>Oprema - dekoracija trg</t>
  </si>
  <si>
    <t>Energija</t>
  </si>
  <si>
    <t>Usluge tekućeg i investicijskog održavanja-montaža adventskih kućica</t>
  </si>
  <si>
    <t>Usluge tekućeg i investicijskog održavanja-obnova adventskih kućica</t>
  </si>
  <si>
    <t>Usluge tekućeg i investicijskog održavanja-popravak pozornice</t>
  </si>
  <si>
    <t>Sanacija Trga u Mariji Bistrici - popločenje</t>
  </si>
  <si>
    <t>Uređenje i opremanje Trga i ulica Marija Bistrica</t>
  </si>
  <si>
    <t>KLIZALIŠTE u vrijeme Adventa</t>
  </si>
  <si>
    <t>Oprema-pozornica i krovište</t>
  </si>
  <si>
    <t>Oprema-nadzorna kamera raskrižje kod Konzuma</t>
  </si>
  <si>
    <t>Usluge tekućeg i investicijskog održavanja - KIĆENJE ZA BLAGDANE</t>
  </si>
  <si>
    <t>Izgradnja dječjih igrališta u naselju</t>
  </si>
  <si>
    <t xml:space="preserve">Uređenje dječjih igrališta </t>
  </si>
  <si>
    <t>Uređenje društvenog doma u Podgrađu</t>
  </si>
  <si>
    <t>Društveni dom - Podgrađe</t>
  </si>
  <si>
    <t>Uređenje garaže u Zagrebačkoj ulici</t>
  </si>
  <si>
    <t>Garaža u Zagrebačkoj</t>
  </si>
  <si>
    <t>Uređenje i opremanje DVD-a Marija Bistrica</t>
  </si>
  <si>
    <t>Tekuće donacije u novcu</t>
  </si>
  <si>
    <t>DVD Marija Bistrica (za rekonstrukciju)</t>
  </si>
  <si>
    <t>Uređenje odvodnog kanala uz NC1-112 (Hum Bistrički)</t>
  </si>
  <si>
    <t>Vlastiti prihodi</t>
  </si>
  <si>
    <t>NA PODRUČJU OPĆINE MARIJA BISTRICA ZA 2026. GODINU</t>
  </si>
  <si>
    <t>Ovim se Programom građenja komunalne infrastrukture na području Općine Marija Bistrica za  2026. godinu u skladu s predvidivim sredstvima i izvorima financiranja određuje gradnja objekata i uređaja komunalne infrastrukture, javnih površina, prometnica, javne rasvjete, odvodnje i pročišćavanja otpadnih voda te ostalih građevina komunalne infrastrukture.</t>
  </si>
  <si>
    <t>Sredstva potrebna za ostvarivanje Programa građenja komunalne infrastrukture za 2026. godinu osigurati će se iz komunalnog doprinosa, naknade za zadržavanje nezakonito izgrađenih zgrada, ostalih prihoda Proračuna Općine, te drugih izvora utvrđenih posebnim propisima kako slijedi:</t>
  </si>
  <si>
    <t>3. Pod javnom rasvjetom podrazumijevaju se objekti i uređaji za rasvjetljavanje javnih površina, te javnih cesta i nerazvrstanih cesta kao i stvaranje uvjeta za njihovo funkcioniranje, a u nastavku se daje opis poslova s procjenom troškova gradnje pojedinih objekata i uređaja javne rasvjete s iskazanim izvorom financijskih sredstava.</t>
  </si>
  <si>
    <t>Asfaltiranje ceste NC1-193 Gornji Gabudi Laz Bistrički (odvojak do kućnog broja Laz Bistrički 271/1) duljina 60,00m; širina asfaltnog zastora 2,70m - REKONSTRUKCIJA</t>
  </si>
  <si>
    <t>Asfaltiranje ceste NC 1-013, Vukesi, Rogari, (Globočec, od kuć.br. Globočec 103 A do 109, duljina 160,00m; širina asfaltnog zastora 2,50m)</t>
  </si>
  <si>
    <t>Asfaltiranje ceste NC 1-148 i NC 2-060 Podgorje Bistričko-Kruhaki, duljina 550,00 m; širina 2,50m</t>
  </si>
  <si>
    <t xml:space="preserve">Asfaltiranje ceste NC 2-064 Podgorje Bistričko - Sv. Benedikt, duljina 410,00m; širina asfaltnog zastora 2,50m </t>
  </si>
  <si>
    <t>Asfaltiranje ceste NC 2-044 Hum Bistrički prema klijetima "Pugari" duljina 25,00m; širina asfaltnog zastora 2,50m</t>
  </si>
  <si>
    <t xml:space="preserve">Asfaltiranje ceste NC1-082 Selnica, Mitrečići (Josip Mitrečić) duljina 142,00m; širina asfaltnog zastora 2,50 m </t>
  </si>
  <si>
    <t xml:space="preserve">Asfaltiranje ceste NC1-111, Hum Bistrički, prma kućnom broju Hum Bistrički 72 (Juraj Car) duljina 55,00m; širina asfaltnog zastora 2,50m </t>
  </si>
  <si>
    <t>Asfaltiranje ceste 2-047, Hum Bistrički prema kućnom broju Hum Bistrički 146C (Kaluđerović) duljina 80,00m; širina asfaltnog zastora 2,50 m</t>
  </si>
  <si>
    <t>Asfaltiranje ceste NC 1-106 Hum Bistrički Kuzmani duljina 120,00m; širina asfaltnog zastora  2,50m - REKONSTRUKCIJA</t>
  </si>
  <si>
    <t>Asfaltiranje ceste NC 2-140 Zagrebačka cesta (od Milošića prema hotelu)duljina 61,00m; asfaltnog zastora 2,50 m do 3,70m</t>
  </si>
  <si>
    <t>Asfaltiranje ceste  2-009, Sušobreg Kuljaki-Deglini duljina 215,00m; širina asfaltnog zastora 2,50m</t>
  </si>
  <si>
    <t>Asfaltiranje ceste NC 1-063, Podgrađe Darko Pezić, Žukina, duljina 51,00m; širina asfaltnog zastora 3,20m - REKONSTRUKCIJA</t>
  </si>
  <si>
    <t>Asfaltiranje ceste NC 1-023 Sušobreg Darko Semper, duljina 90,00m; širina asfaltnog zastora 2,50m</t>
  </si>
  <si>
    <t>Pomoći iz državnog proračuna</t>
  </si>
  <si>
    <t>Intelektualne i osobne usluge-projekt izmještanja upravljačkih ormara iz trafostanica</t>
  </si>
  <si>
    <t xml:space="preserve">Pomoći iz državnog proračuna </t>
  </si>
  <si>
    <t>Javna rasvjeta izmještanje upravljačkih ormara iz trafostanica</t>
  </si>
  <si>
    <t>Izgradnja nogostupa Podgorje ŽC2227</t>
  </si>
  <si>
    <t>Stručni nadzor (pješačke staze)</t>
  </si>
  <si>
    <t>Nogostup Podgorje Bistričko ŽC 2227</t>
  </si>
  <si>
    <t>Ostale pomoći</t>
  </si>
  <si>
    <t>IZGRADNJA KULTURNO-DRUŠTENOG DOMA NA LAZU</t>
  </si>
  <si>
    <t>Projektiranje ceste INA (D-ZONA)</t>
  </si>
  <si>
    <t>Ostale intelektualne usluge projekt</t>
  </si>
  <si>
    <t>Instrumenti EU nove generacije</t>
  </si>
  <si>
    <t>Stručni nadzor predfinanciranje iz 1.1.</t>
  </si>
  <si>
    <t>Izgradnja grobnih okvira na novom dijelu groblju MB</t>
  </si>
  <si>
    <t>TENISKI TERENI</t>
  </si>
  <si>
    <t>Teniski tereni uređenje</t>
  </si>
  <si>
    <t>ENERGETSKA OBNOVA ZGRADE I REKONSTRUKCIJA OBJEKTA U NOVU KNJIŽNICU (Stubička 8)</t>
  </si>
  <si>
    <t>Europski fond za regionalni razvoj</t>
  </si>
  <si>
    <t>Poslovni objekti - Stubička cesta 8</t>
  </si>
  <si>
    <t>Stručni nadzor - predfinanciranje iz 8.1.</t>
  </si>
  <si>
    <t>Poslovni objekti - Stubička cesta 8 - predfinanciranje iz 8.1.</t>
  </si>
  <si>
    <t>IZGRADNJA SPORTSKOG IGRALIŠTA - LAG</t>
  </si>
  <si>
    <t>Sportski i rekreacijski tereni</t>
  </si>
  <si>
    <t>Europski poljoprivredni fond za ruralni razvoj</t>
  </si>
  <si>
    <t xml:space="preserve">IZGRADNJA PARKIRALIŠTA UZ NOVI VRTIĆ </t>
  </si>
  <si>
    <t>Izgradnja parkirališta uz novi DV vrtić Pušlek - asfaltiranje</t>
  </si>
  <si>
    <t>SANACIJA I UREĐENJE DJEČJEG IGRALIŠTA PODRUČNOG OBJEKTA DV PUŠLEK</t>
  </si>
  <si>
    <t>Dječje igralište kod DV Pušlek ograda</t>
  </si>
  <si>
    <t>PROJEKTIRANJE JAVNO DRUŠTVENOG SADRŽAJA KOD DVD TUGONICA-PODGRAĐE</t>
  </si>
  <si>
    <t>Projektiranje sportskog i dječjeg igrališta u Tugonici</t>
  </si>
  <si>
    <t>Oprema - nadzorna kamera TRG I ZAGREBAČKA</t>
  </si>
  <si>
    <t>Kućišta za kamerere za nadzor brzine 2 kom</t>
  </si>
  <si>
    <t>Priključak struje za kamere za nadzor brzine 2 kom</t>
  </si>
  <si>
    <t>Pozdravne table na ulazu u mjesto</t>
  </si>
  <si>
    <t>Opremanje društvenog doma</t>
  </si>
  <si>
    <t>Vlastiti prihodi općina</t>
  </si>
  <si>
    <t xml:space="preserve"> - pomoći iz državnog proračuna: </t>
  </si>
  <si>
    <t xml:space="preserve"> - ostale pomoći:</t>
  </si>
  <si>
    <t xml:space="preserve"> - instrumenti EU nove generacije:</t>
  </si>
  <si>
    <t xml:space="preserve"> - Europski fond za regionalni ravoj:</t>
  </si>
  <si>
    <t xml:space="preserve"> - fondovi EU: Europski poljoprivredni fond za ruralni razvoj</t>
  </si>
  <si>
    <t>Ovaj Program građenja komunalne infrastrukture za 2026. godinu objaviti će se u Službenom glasniku Općine Marija Bistrica, a stupa na snagu 1. siječnja 2026. godine.</t>
  </si>
  <si>
    <t>Plan 2026. EUR</t>
  </si>
  <si>
    <t>Temeljem članka 67. Zakona o komunalnom gospodarstvu (Narodne novine 68/18, 110/18, 32/20 i 145/24) i članka 30. Statuta Općine Marija Bistrica (Službeni glasnik Općine Marija Bistrica 4/21) Općinsko vijeće Općine Marija Bistrica na 6. sjednici održanoj dana 18. prosinca 2025. godine donosi</t>
  </si>
  <si>
    <t>Asfaltiranje ceste NC 2-079 Laz Bistrički, Blaguša, duljina 220,00 m Širina asfaltnog zastora 2,50m - REKONSTRUKCIJA</t>
  </si>
  <si>
    <t>Asfaltiranje ceste NC 2-007, Laz Bistrički, Paluska, duljina 220,00m; širina asfaltnog zastora 2,50m</t>
  </si>
  <si>
    <t>Asfaltiranje ceste NC 1-178 i NC 3-195, Laz Bistrički, Laz Bistrički-Hum Bistrički, Krešimir Barišić, duljina 450,00m; širina asfaltnog zastora 2,50m</t>
  </si>
  <si>
    <t>Asfaltiranje ceste NC 3-137 Selnica od "Old Village" do kućnog broja 290 duljina 340,00 m; širina asfaltnog zastora 2,50m</t>
  </si>
  <si>
    <t>Asfaltiranje ceste NC 1-016, dio NC 2-010 i dio NC 2-007, Globočec, prema Vrapcima i prema OPG Prugovečki, duljina 542,00m širina asfaltnog zastora 2,50m</t>
  </si>
  <si>
    <t>Asfaltiranje ceste NC 2-079 Laz Bistrički, Blaguša, duljina 220,00 m širina asfaltnog zastora 2,50m - REKONSTRUKCIJA</t>
  </si>
  <si>
    <t>Javna rasvjeta - Gledeci  NC1-038 (postavljanje 3 nova stupa sav materijal i pribor)</t>
  </si>
  <si>
    <t>Javna rasvjeta - Globočec Hižari na NC 1-009 (postavljanje-ugradnja stupa, stup s nosačem, sav materijal i pribor, led svjetiljka 2 kom)</t>
  </si>
  <si>
    <t>Javna rasvjeta - Ozimci Podgorje na NC 1-150 (proširenje rasvjetnog voda, kabel, sav materijal i pribor, led svjetiljka kom 2)</t>
  </si>
  <si>
    <t>Stručni nadzor (nogostup Podgorje)</t>
  </si>
  <si>
    <t>Izgradnja sportsko-rekreacijskog centra - predfinanciranje iz 8.1.</t>
  </si>
  <si>
    <t>Izgradnja sportsko-rekreacijskog centra</t>
  </si>
  <si>
    <t>Šator iznad KLIZALIŠTA i pozornice u vrijeme Adventa</t>
  </si>
  <si>
    <t>Marija Bistrica, 18. prosinca 2025. godine</t>
  </si>
  <si>
    <t>Ostale intelektualne usluge (vještak, geodeta, pristojbe, projektant)</t>
  </si>
  <si>
    <t>KLASA: 400-01/25-01/1</t>
  </si>
  <si>
    <t>URBROJ: 2140-22-02-25-3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</si>
</sst>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1A]#,##0.00;\-\ #,##0.00"/>
    <numFmt numFmtId="165" formatCode="#,##0.00_ ;\-#,##0.00\ "/>
    <numFmt numFmtId="166" formatCode="_-* #,##0.00\ [$€-1]_-;\-* #,##0.00\ [$€-1]_-;_-* &quot;-&quot;??\ [$€-1]_-;_-@_-"/>
  </numFmts>
  <fonts count="15" x14ac:knownFonts="1">
    <font>
      <sz val="11"/>
      <color theme="1"/>
      <name val="Calibri"/>
      <family val="2"/>
      <charset val="238"/>
      <scheme val="minor"/>
    </font>
    <font>
      <b/>
      <sz val="11"/>
      <color theme="1"/>
      <name val="Calibri"/>
      <family val="2"/>
      <charset val="238"/>
      <scheme val="minor"/>
    </font>
    <font>
      <sz val="11"/>
      <name val="Calibri"/>
      <family val="2"/>
      <charset val="238"/>
    </font>
    <font>
      <b/>
      <sz val="11"/>
      <color rgb="FF000000"/>
      <name val="Calibri"/>
      <family val="2"/>
      <charset val="238"/>
      <scheme val="minor"/>
    </font>
    <font>
      <sz val="11"/>
      <color rgb="FF000000"/>
      <name val="Calibri"/>
      <family val="2"/>
      <charset val="238"/>
      <scheme val="minor"/>
    </font>
    <font>
      <sz val="11"/>
      <name val="Calibri"/>
      <family val="2"/>
      <charset val="238"/>
      <scheme val="minor"/>
    </font>
    <font>
      <b/>
      <sz val="11"/>
      <name val="Calibri"/>
      <family val="2"/>
      <charset val="238"/>
      <scheme val="minor"/>
    </font>
    <font>
      <b/>
      <sz val="12"/>
      <color theme="1"/>
      <name val="Calibri"/>
      <family val="2"/>
      <charset val="238"/>
      <scheme val="minor"/>
    </font>
    <font>
      <b/>
      <sz val="11"/>
      <name val="Calibri"/>
      <family val="2"/>
      <charset val="238"/>
    </font>
    <font>
      <sz val="11"/>
      <color rgb="FF000000"/>
      <name val="Calibri"/>
      <family val="2"/>
      <scheme val="minor"/>
    </font>
    <font>
      <sz val="11"/>
      <color theme="1"/>
      <name val="Calibri"/>
      <family val="2"/>
      <charset val="238"/>
      <scheme val="minor"/>
    </font>
    <font>
      <sz val="8"/>
      <name val="Calibri"/>
      <family val="2"/>
      <charset val="238"/>
      <scheme val="minor"/>
    </font>
    <font>
      <i/>
      <sz val="11"/>
      <color rgb="FF000000"/>
      <name val="Calibri"/>
      <family val="2"/>
      <charset val="238"/>
      <scheme val="minor"/>
    </font>
    <font>
      <i/>
      <sz val="11"/>
      <color theme="1"/>
      <name val="Calibri"/>
      <family val="2"/>
      <charset val="238"/>
      <scheme val="minor"/>
    </font>
    <font>
      <sz val="11"/>
      <color theme="1"/>
      <name val="Times New Roman"/>
      <family val="1"/>
      <charset val="238"/>
    </font>
  </fonts>
  <fills count="9">
    <fill>
      <patternFill patternType="none"/>
    </fill>
    <fill>
      <patternFill patternType="gray125"/>
    </fill>
    <fill>
      <patternFill patternType="solid">
        <fgColor rgb="FF9CC2E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rgb="FFE1E1FF"/>
      </patternFill>
    </fill>
    <fill>
      <patternFill patternType="solid">
        <fgColor theme="9" tint="0.39997558519241921"/>
        <bgColor indexed="64"/>
      </patternFill>
    </fill>
    <fill>
      <patternFill patternType="solid">
        <fgColor theme="0"/>
        <bgColor rgb="FFE1E1FF"/>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43" fontId="10" fillId="0" borderId="0" applyFont="0" applyFill="0" applyBorder="0" applyAlignment="0" applyProtection="0"/>
  </cellStyleXfs>
  <cellXfs count="116">
    <xf numFmtId="0" fontId="0" fillId="0" borderId="0" xfId="0"/>
    <xf numFmtId="0" fontId="1" fillId="2" borderId="1" xfId="0" applyFont="1" applyFill="1" applyBorder="1" applyAlignment="1">
      <alignment horizontal="justify" vertical="center" wrapText="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164" fontId="4" fillId="0" borderId="1" xfId="0" applyNumberFormat="1" applyFont="1" applyBorder="1" applyAlignment="1">
      <alignment vertical="center" readingOrder="1"/>
    </xf>
    <xf numFmtId="4" fontId="5" fillId="0" borderId="1" xfId="0" applyNumberFormat="1" applyFont="1" applyBorder="1"/>
    <xf numFmtId="164" fontId="3" fillId="0" borderId="1" xfId="0" applyNumberFormat="1" applyFont="1" applyBorder="1" applyAlignment="1">
      <alignment vertical="center" readingOrder="1"/>
    </xf>
    <xf numFmtId="0" fontId="5" fillId="0" borderId="1" xfId="0" applyFont="1" applyBorder="1" applyAlignment="1">
      <alignment vertical="center" wrapText="1" readingOrder="1"/>
    </xf>
    <xf numFmtId="0" fontId="5" fillId="0" borderId="0" xfId="0" applyFont="1"/>
    <xf numFmtId="0" fontId="0" fillId="0" borderId="0" xfId="0" applyAlignment="1">
      <alignment horizontal="justify" vertical="center" wrapText="1"/>
    </xf>
    <xf numFmtId="165" fontId="8" fillId="4" borderId="1" xfId="0" applyNumberFormat="1" applyFont="1" applyFill="1" applyBorder="1"/>
    <xf numFmtId="4" fontId="2" fillId="0" borderId="1" xfId="0" applyNumberFormat="1" applyFont="1" applyBorder="1"/>
    <xf numFmtId="4" fontId="0" fillId="0" borderId="1" xfId="0" applyNumberFormat="1" applyBorder="1"/>
    <xf numFmtId="0" fontId="4" fillId="5" borderId="1" xfId="0" applyFont="1" applyFill="1" applyBorder="1" applyAlignment="1">
      <alignment vertical="center" wrapText="1" readingOrder="1"/>
    </xf>
    <xf numFmtId="0" fontId="0" fillId="5" borderId="0" xfId="0" applyFill="1"/>
    <xf numFmtId="0" fontId="3" fillId="0" borderId="0" xfId="0" applyFont="1" applyAlignment="1">
      <alignment vertical="center" wrapText="1" readingOrder="1"/>
    </xf>
    <xf numFmtId="164" fontId="3" fillId="0" borderId="0" xfId="0" applyNumberFormat="1" applyFont="1" applyAlignment="1">
      <alignment vertical="center" readingOrder="1"/>
    </xf>
    <xf numFmtId="0" fontId="1" fillId="0" borderId="0" xfId="0" applyFont="1"/>
    <xf numFmtId="43" fontId="0" fillId="0" borderId="1" xfId="2" applyFont="1" applyBorder="1"/>
    <xf numFmtId="0" fontId="3" fillId="4"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6" fillId="6" borderId="1" xfId="0" applyFont="1" applyFill="1" applyBorder="1" applyAlignment="1">
      <alignment vertical="center" wrapText="1" readingOrder="1"/>
    </xf>
    <xf numFmtId="0" fontId="3" fillId="6" borderId="1" xfId="0" applyFont="1" applyFill="1" applyBorder="1" applyAlignment="1">
      <alignment vertical="center" wrapText="1" readingOrder="1"/>
    </xf>
    <xf numFmtId="164" fontId="4" fillId="0" borderId="1" xfId="0" applyNumberFormat="1" applyFont="1" applyBorder="1" applyAlignment="1">
      <alignment horizontal="right" readingOrder="1"/>
    </xf>
    <xf numFmtId="164" fontId="0" fillId="0" borderId="1" xfId="0" applyNumberFormat="1" applyBorder="1"/>
    <xf numFmtId="0" fontId="6" fillId="7" borderId="1" xfId="0" applyFont="1" applyFill="1" applyBorder="1" applyAlignment="1">
      <alignment horizontal="right" vertical="center" wrapText="1" readingOrder="1"/>
    </xf>
    <xf numFmtId="164" fontId="3" fillId="7" borderId="1" xfId="0" applyNumberFormat="1" applyFont="1" applyFill="1" applyBorder="1" applyAlignment="1">
      <alignment vertical="center" readingOrder="1"/>
    </xf>
    <xf numFmtId="0" fontId="13" fillId="4" borderId="1" xfId="0" applyFont="1" applyFill="1" applyBorder="1" applyAlignment="1">
      <alignment wrapText="1"/>
    </xf>
    <xf numFmtId="43" fontId="0" fillId="4" borderId="1" xfId="2" applyFont="1" applyFill="1" applyBorder="1"/>
    <xf numFmtId="0" fontId="12" fillId="4" borderId="1" xfId="0" applyFont="1" applyFill="1" applyBorder="1" applyAlignment="1">
      <alignment vertical="center" wrapText="1" readingOrder="1"/>
    </xf>
    <xf numFmtId="164" fontId="4" fillId="4" borderId="1" xfId="0" applyNumberFormat="1" applyFont="1" applyFill="1" applyBorder="1" applyAlignment="1">
      <alignment vertical="center" readingOrder="1"/>
    </xf>
    <xf numFmtId="0" fontId="14" fillId="0" borderId="0" xfId="0" applyFont="1"/>
    <xf numFmtId="4" fontId="0" fillId="4" borderId="1" xfId="0" applyNumberFormat="1" applyFill="1" applyBorder="1"/>
    <xf numFmtId="164" fontId="0" fillId="4" borderId="1" xfId="0" applyNumberFormat="1" applyFill="1" applyBorder="1"/>
    <xf numFmtId="43" fontId="0" fillId="4" borderId="1" xfId="0" applyNumberFormat="1" applyFill="1" applyBorder="1"/>
    <xf numFmtId="43" fontId="0" fillId="0" borderId="1" xfId="2" applyFont="1" applyBorder="1" applyAlignment="1"/>
    <xf numFmtId="164" fontId="4" fillId="5" borderId="1" xfId="0" applyNumberFormat="1" applyFont="1" applyFill="1" applyBorder="1" applyAlignment="1">
      <alignment vertical="center" readingOrder="1"/>
    </xf>
    <xf numFmtId="0" fontId="0" fillId="5" borderId="1" xfId="0" applyFill="1" applyBorder="1" applyAlignment="1">
      <alignment wrapText="1"/>
    </xf>
    <xf numFmtId="0" fontId="1" fillId="5" borderId="0" xfId="0" applyFont="1" applyFill="1"/>
    <xf numFmtId="0" fontId="0" fillId="0" borderId="1" xfId="0" applyBorder="1"/>
    <xf numFmtId="0" fontId="0" fillId="0" borderId="0" xfId="0" applyAlignment="1">
      <alignment vertical="center"/>
    </xf>
    <xf numFmtId="0" fontId="1" fillId="0" borderId="0" xfId="0" applyFont="1" applyAlignment="1">
      <alignment horizontal="center"/>
    </xf>
    <xf numFmtId="0" fontId="4" fillId="8" borderId="1" xfId="0" applyFont="1" applyFill="1" applyBorder="1" applyAlignment="1">
      <alignment vertical="center" wrapText="1" readingOrder="1"/>
    </xf>
    <xf numFmtId="165" fontId="0" fillId="5" borderId="1" xfId="0" applyNumberFormat="1" applyFill="1" applyBorder="1"/>
    <xf numFmtId="2" fontId="0" fillId="0" borderId="1" xfId="0" applyNumberFormat="1" applyBorder="1"/>
    <xf numFmtId="4" fontId="5" fillId="4" borderId="1" xfId="0" applyNumberFormat="1" applyFont="1" applyFill="1" applyBorder="1"/>
    <xf numFmtId="164" fontId="5" fillId="4" borderId="1" xfId="0" applyNumberFormat="1" applyFont="1" applyFill="1" applyBorder="1"/>
    <xf numFmtId="4" fontId="5" fillId="4" borderId="1" xfId="0" applyNumberFormat="1" applyFont="1" applyFill="1" applyBorder="1" applyAlignment="1">
      <alignment horizontal="right" vertical="center"/>
    </xf>
    <xf numFmtId="0" fontId="3" fillId="5" borderId="2" xfId="0" applyFont="1" applyFill="1" applyBorder="1" applyAlignment="1">
      <alignment vertical="center" wrapText="1" readingOrder="1"/>
    </xf>
    <xf numFmtId="0" fontId="4" fillId="5" borderId="2" xfId="0" applyFont="1" applyFill="1" applyBorder="1" applyAlignment="1">
      <alignment vertical="center" wrapText="1" readingOrder="1"/>
    </xf>
    <xf numFmtId="43" fontId="0" fillId="5" borderId="1" xfId="2" applyFont="1" applyFill="1" applyBorder="1"/>
    <xf numFmtId="43" fontId="0" fillId="5" borderId="3" xfId="2" applyFont="1" applyFill="1" applyBorder="1"/>
    <xf numFmtId="0" fontId="4" fillId="5" borderId="4" xfId="0" applyFont="1" applyFill="1" applyBorder="1" applyAlignment="1">
      <alignment vertical="center" wrapText="1" readingOrder="1"/>
    </xf>
    <xf numFmtId="0" fontId="12" fillId="5" borderId="1" xfId="0" applyFont="1" applyFill="1" applyBorder="1" applyAlignment="1">
      <alignment vertical="center" wrapText="1" readingOrder="1"/>
    </xf>
    <xf numFmtId="164" fontId="4" fillId="5" borderId="3" xfId="0" applyNumberFormat="1" applyFont="1" applyFill="1" applyBorder="1" applyAlignment="1">
      <alignment vertical="center" readingOrder="1"/>
    </xf>
    <xf numFmtId="0" fontId="0" fillId="0" borderId="2" xfId="0" applyBorder="1"/>
    <xf numFmtId="0" fontId="3" fillId="5" borderId="1" xfId="0" applyFont="1" applyFill="1" applyBorder="1" applyAlignment="1">
      <alignment vertical="center" wrapText="1" readingOrder="1"/>
    </xf>
    <xf numFmtId="164" fontId="12" fillId="4" borderId="1" xfId="0" applyNumberFormat="1" applyFont="1" applyFill="1" applyBorder="1" applyAlignment="1">
      <alignment vertical="center" wrapText="1" readingOrder="1"/>
    </xf>
    <xf numFmtId="166" fontId="6" fillId="0" borderId="2" xfId="0" applyNumberFormat="1" applyFont="1" applyBorder="1"/>
    <xf numFmtId="0" fontId="6" fillId="0" borderId="1" xfId="0" applyFont="1" applyBorder="1" applyAlignment="1">
      <alignment vertical="center"/>
    </xf>
    <xf numFmtId="0" fontId="6" fillId="0" borderId="1" xfId="0" applyFont="1" applyBorder="1" applyAlignment="1">
      <alignment vertical="center" wrapText="1" readingOrder="1"/>
    </xf>
    <xf numFmtId="4" fontId="8" fillId="0" borderId="1" xfId="0" applyNumberFormat="1" applyFont="1" applyBorder="1"/>
    <xf numFmtId="4" fontId="6" fillId="0" borderId="1" xfId="0" applyNumberFormat="1" applyFont="1" applyBorder="1"/>
    <xf numFmtId="164" fontId="6" fillId="4" borderId="1" xfId="0" applyNumberFormat="1" applyFont="1" applyFill="1" applyBorder="1"/>
    <xf numFmtId="164" fontId="1" fillId="0" borderId="1" xfId="0" applyNumberFormat="1" applyFont="1" applyBorder="1"/>
    <xf numFmtId="43" fontId="1" fillId="0" borderId="1" xfId="0" applyNumberFormat="1" applyFont="1" applyBorder="1" applyAlignment="1">
      <alignment horizontal="right"/>
    </xf>
    <xf numFmtId="43" fontId="1" fillId="0" borderId="1" xfId="2" applyFont="1" applyFill="1" applyBorder="1"/>
    <xf numFmtId="4" fontId="1" fillId="0" borderId="1" xfId="0" applyNumberFormat="1" applyFont="1" applyBorder="1"/>
    <xf numFmtId="4" fontId="6" fillId="4" borderId="1" xfId="0" applyNumberFormat="1" applyFont="1" applyFill="1" applyBorder="1"/>
    <xf numFmtId="43" fontId="1" fillId="0" borderId="1" xfId="2" applyFont="1" applyFill="1" applyBorder="1" applyAlignment="1"/>
    <xf numFmtId="43" fontId="6" fillId="4" borderId="1" xfId="2" applyFont="1" applyFill="1" applyBorder="1" applyAlignment="1"/>
    <xf numFmtId="43" fontId="6" fillId="4" borderId="1" xfId="0" applyNumberFormat="1" applyFont="1" applyFill="1" applyBorder="1"/>
    <xf numFmtId="43" fontId="6" fillId="4" borderId="1" xfId="2" applyFont="1" applyFill="1" applyBorder="1"/>
    <xf numFmtId="165" fontId="6" fillId="4" borderId="1" xfId="0" applyNumberFormat="1" applyFont="1" applyFill="1" applyBorder="1"/>
    <xf numFmtId="0" fontId="1" fillId="0" borderId="1" xfId="0" applyFont="1" applyBorder="1" applyAlignment="1">
      <alignment wrapText="1"/>
    </xf>
    <xf numFmtId="165" fontId="1" fillId="0" borderId="1" xfId="0" applyNumberFormat="1" applyFont="1" applyBorder="1"/>
    <xf numFmtId="43" fontId="0" fillId="0" borderId="1" xfId="2" applyFont="1" applyFill="1" applyBorder="1" applyAlignment="1"/>
    <xf numFmtId="0" fontId="3" fillId="0" borderId="2" xfId="0" applyFont="1" applyBorder="1" applyAlignment="1">
      <alignment vertical="center" wrapText="1" readingOrder="1"/>
    </xf>
    <xf numFmtId="43" fontId="0" fillId="0" borderId="1" xfId="2" applyFont="1" applyFill="1" applyBorder="1"/>
    <xf numFmtId="0" fontId="3" fillId="4" borderId="0" xfId="0" applyFont="1" applyFill="1" applyAlignment="1">
      <alignment vertical="center" wrapText="1" readingOrder="1"/>
    </xf>
    <xf numFmtId="43" fontId="1" fillId="4" borderId="1" xfId="2" applyFont="1" applyFill="1" applyBorder="1"/>
    <xf numFmtId="164" fontId="6" fillId="4" borderId="1" xfId="0" applyNumberFormat="1" applyFont="1" applyFill="1" applyBorder="1" applyAlignment="1">
      <alignment vertical="center" readingOrder="1"/>
    </xf>
    <xf numFmtId="0" fontId="1" fillId="4" borderId="4" xfId="0" applyFont="1" applyFill="1" applyBorder="1" applyAlignment="1">
      <alignment wrapText="1"/>
    </xf>
    <xf numFmtId="4" fontId="9" fillId="0" borderId="1" xfId="1" applyNumberFormat="1" applyBorder="1"/>
    <xf numFmtId="164" fontId="3" fillId="4"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43" fontId="6" fillId="0" borderId="1" xfId="0" applyNumberFormat="1" applyFont="1" applyBorder="1"/>
    <xf numFmtId="43" fontId="5" fillId="0" borderId="1" xfId="0" applyNumberFormat="1" applyFont="1" applyBorder="1"/>
    <xf numFmtId="4" fontId="0" fillId="4" borderId="3" xfId="2" applyNumberFormat="1" applyFont="1" applyFill="1" applyBorder="1"/>
    <xf numFmtId="4" fontId="1" fillId="4" borderId="1" xfId="2" applyNumberFormat="1" applyFont="1" applyFill="1" applyBorder="1"/>
    <xf numFmtId="0" fontId="9" fillId="0" borderId="1" xfId="1" applyBorder="1"/>
    <xf numFmtId="4" fontId="4" fillId="4" borderId="3" xfId="0" applyNumberFormat="1" applyFont="1" applyFill="1" applyBorder="1" applyAlignment="1">
      <alignment vertical="center" readingOrder="1"/>
    </xf>
    <xf numFmtId="4" fontId="4" fillId="5" borderId="3" xfId="0" applyNumberFormat="1" applyFont="1" applyFill="1" applyBorder="1" applyAlignment="1">
      <alignment vertical="center" readingOrder="1"/>
    </xf>
    <xf numFmtId="4" fontId="1" fillId="0" borderId="1" xfId="2" applyNumberFormat="1" applyFont="1" applyFill="1" applyBorder="1"/>
    <xf numFmtId="164" fontId="3" fillId="0" borderId="1" xfId="0" applyNumberFormat="1" applyFont="1" applyBorder="1" applyAlignment="1">
      <alignment horizontal="right" readingOrder="1"/>
    </xf>
    <xf numFmtId="0" fontId="3" fillId="8" borderId="1" xfId="0" applyFont="1" applyFill="1" applyBorder="1" applyAlignment="1">
      <alignment vertical="center" wrapText="1" readingOrder="1"/>
    </xf>
    <xf numFmtId="164" fontId="6" fillId="5" borderId="1" xfId="0" applyNumberFormat="1" applyFont="1" applyFill="1" applyBorder="1"/>
    <xf numFmtId="164" fontId="5" fillId="5" borderId="1" xfId="0" applyNumberFormat="1" applyFont="1" applyFill="1" applyBorder="1"/>
    <xf numFmtId="43" fontId="10" fillId="0" borderId="1" xfId="2" applyFont="1" applyFill="1" applyBorder="1"/>
    <xf numFmtId="164" fontId="6" fillId="0" borderId="1" xfId="0" applyNumberFormat="1" applyFont="1" applyBorder="1" applyAlignment="1">
      <alignment vertical="center" readingOrder="1"/>
    </xf>
    <xf numFmtId="0" fontId="0" fillId="0" borderId="1" xfId="0" applyBorder="1" applyAlignment="1">
      <alignment wrapText="1"/>
    </xf>
    <xf numFmtId="0" fontId="1" fillId="0" borderId="1" xfId="0" applyFont="1" applyBorder="1"/>
    <xf numFmtId="43" fontId="1" fillId="0" borderId="1" xfId="2" applyFont="1" applyBorder="1"/>
    <xf numFmtId="0" fontId="4" fillId="0" borderId="2" xfId="0" applyFont="1" applyBorder="1" applyAlignment="1">
      <alignment vertical="center" wrapText="1" readingOrder="1"/>
    </xf>
    <xf numFmtId="4" fontId="3" fillId="5" borderId="3" xfId="0" applyNumberFormat="1" applyFont="1" applyFill="1" applyBorder="1" applyAlignment="1">
      <alignment vertical="center" readingOrder="1"/>
    </xf>
    <xf numFmtId="4" fontId="1" fillId="0" borderId="3" xfId="2" applyNumberFormat="1" applyFont="1" applyFill="1" applyBorder="1"/>
    <xf numFmtId="0" fontId="1" fillId="0" borderId="0" xfId="0" applyFont="1" applyAlignment="1">
      <alignment horizontal="left" vertical="center"/>
    </xf>
    <xf numFmtId="0" fontId="5" fillId="0" borderId="0" xfId="0" applyFont="1" applyAlignment="1">
      <alignment horizontal="justify" vertical="center" wrapText="1"/>
    </xf>
    <xf numFmtId="0" fontId="0" fillId="0" borderId="0" xfId="0" applyAlignment="1">
      <alignment horizontal="left" wrapText="1"/>
    </xf>
    <xf numFmtId="0" fontId="5" fillId="0" borderId="0" xfId="0" applyFont="1" applyAlignment="1">
      <alignment horizontal="left" wrapText="1"/>
    </xf>
    <xf numFmtId="0" fontId="7" fillId="0" borderId="0" xfId="0" applyFont="1" applyAlignment="1">
      <alignment horizontal="center"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0" xfId="0" applyAlignment="1">
      <alignment horizontal="justify" wrapText="1"/>
    </xf>
    <xf numFmtId="4" fontId="0" fillId="0" borderId="1" xfId="0" applyNumberFormat="1" applyFont="1" applyBorder="1"/>
  </cellXfs>
  <cellStyles count="3">
    <cellStyle name="Normal" xfId="1" xr:uid="{00000000-0005-0000-0000-000000000000}"/>
    <cellStyle name="Normalno" xfId="0" builtinId="0"/>
    <cellStyle name="Zarez" xfId="2" builtinId="3"/>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79"/>
  <sheetViews>
    <sheetView tabSelected="1" zoomScaleNormal="100" zoomScaleSheetLayoutView="100" workbookViewId="0">
      <selection activeCell="B12" sqref="B12"/>
    </sheetView>
  </sheetViews>
  <sheetFormatPr defaultRowHeight="15" x14ac:dyDescent="0.25"/>
  <cols>
    <col min="1" max="1" width="86.140625" customWidth="1"/>
    <col min="2" max="2" width="22.7109375" customWidth="1"/>
    <col min="3" max="3" width="50.7109375" customWidth="1"/>
    <col min="4" max="4" width="33.42578125" customWidth="1"/>
  </cols>
  <sheetData>
    <row r="1" spans="1:2" ht="51.75" customHeight="1" x14ac:dyDescent="0.25">
      <c r="A1" s="109" t="s">
        <v>150</v>
      </c>
      <c r="B1" s="109"/>
    </row>
    <row r="3" spans="1:2" ht="15.75" x14ac:dyDescent="0.25">
      <c r="A3" s="110" t="s">
        <v>16</v>
      </c>
      <c r="B3" s="110"/>
    </row>
    <row r="4" spans="1:2" ht="15.75" x14ac:dyDescent="0.25">
      <c r="A4" s="110" t="s">
        <v>90</v>
      </c>
      <c r="B4" s="110"/>
    </row>
    <row r="6" spans="1:2" x14ac:dyDescent="0.25">
      <c r="A6" s="106" t="s">
        <v>1</v>
      </c>
      <c r="B6" s="106"/>
    </row>
    <row r="7" spans="1:2" ht="66" customHeight="1" x14ac:dyDescent="0.25">
      <c r="A7" s="111" t="s">
        <v>91</v>
      </c>
      <c r="B7" s="111"/>
    </row>
    <row r="8" spans="1:2" ht="124.5" customHeight="1" x14ac:dyDescent="0.25">
      <c r="A8" s="112" t="s">
        <v>35</v>
      </c>
      <c r="B8" s="112"/>
    </row>
    <row r="9" spans="1:2" ht="47.25" customHeight="1" x14ac:dyDescent="0.25">
      <c r="A9" s="114" t="s">
        <v>14</v>
      </c>
      <c r="B9" s="114"/>
    </row>
    <row r="10" spans="1:2" ht="47.25" customHeight="1" x14ac:dyDescent="0.25">
      <c r="A10" s="107" t="s">
        <v>92</v>
      </c>
      <c r="B10" s="107"/>
    </row>
    <row r="11" spans="1:2" x14ac:dyDescent="0.25">
      <c r="A11" s="59" t="s">
        <v>18</v>
      </c>
      <c r="B11" s="58">
        <f>SUM(B82+B100+B116+B128+B135+B160+B171+B176+B189+B194+B201+B209+B214+B220+B225+B248+B253+B259+B264)</f>
        <v>974858</v>
      </c>
    </row>
    <row r="12" spans="1:2" x14ac:dyDescent="0.25">
      <c r="A12" s="59" t="s">
        <v>19</v>
      </c>
      <c r="B12" s="58">
        <f>SUM(B34+B187+B196+B236)</f>
        <v>295254</v>
      </c>
    </row>
    <row r="13" spans="1:2" x14ac:dyDescent="0.25">
      <c r="A13" s="59" t="s">
        <v>143</v>
      </c>
      <c r="B13" s="58">
        <f>B55+B95+B111+B142+B148+B120++B90</f>
        <v>597879</v>
      </c>
    </row>
    <row r="14" spans="1:2" x14ac:dyDescent="0.25">
      <c r="A14" s="59" t="s">
        <v>144</v>
      </c>
      <c r="B14" s="58">
        <f>SUM(B104+B137)</f>
        <v>327500</v>
      </c>
    </row>
    <row r="15" spans="1:2" x14ac:dyDescent="0.25">
      <c r="A15" s="59" t="s">
        <v>147</v>
      </c>
      <c r="B15" s="58">
        <f>B204</f>
        <v>30000</v>
      </c>
    </row>
    <row r="16" spans="1:2" x14ac:dyDescent="0.25">
      <c r="A16" s="59" t="s">
        <v>145</v>
      </c>
      <c r="B16" s="58">
        <f>B150</f>
        <v>1030000</v>
      </c>
    </row>
    <row r="17" spans="1:2" x14ac:dyDescent="0.25">
      <c r="A17" s="59" t="s">
        <v>146</v>
      </c>
      <c r="B17" s="58">
        <f>B178</f>
        <v>537500</v>
      </c>
    </row>
    <row r="18" spans="1:2" x14ac:dyDescent="0.25">
      <c r="A18" s="59" t="s">
        <v>20</v>
      </c>
      <c r="B18" s="58">
        <f>B123+B130+B154+B181</f>
        <v>2267500</v>
      </c>
    </row>
    <row r="19" spans="1:2" x14ac:dyDescent="0.25">
      <c r="A19" s="59" t="s">
        <v>22</v>
      </c>
      <c r="B19" s="58">
        <f>B77+B102+B165</f>
        <v>201891</v>
      </c>
    </row>
    <row r="20" spans="1:2" x14ac:dyDescent="0.25">
      <c r="A20" s="59" t="s">
        <v>21</v>
      </c>
      <c r="B20" s="58">
        <f>SUM(B11:B19)</f>
        <v>6262382</v>
      </c>
    </row>
    <row r="21" spans="1:2" x14ac:dyDescent="0.25">
      <c r="A21" s="108"/>
      <c r="B21" s="108"/>
    </row>
    <row r="22" spans="1:2" ht="43.5" customHeight="1" x14ac:dyDescent="0.25">
      <c r="A22" s="107" t="s">
        <v>2</v>
      </c>
      <c r="B22" s="107"/>
    </row>
    <row r="23" spans="1:2" ht="45" customHeight="1" x14ac:dyDescent="0.25">
      <c r="A23" s="107" t="s">
        <v>15</v>
      </c>
      <c r="B23" s="107"/>
    </row>
    <row r="25" spans="1:2" x14ac:dyDescent="0.25">
      <c r="A25" s="106" t="s">
        <v>10</v>
      </c>
      <c r="B25" s="106"/>
    </row>
    <row r="27" spans="1:2" ht="78" customHeight="1" x14ac:dyDescent="0.25">
      <c r="A27" s="107" t="s">
        <v>11</v>
      </c>
      <c r="B27" s="107"/>
    </row>
    <row r="28" spans="1:2" ht="61.5" customHeight="1" x14ac:dyDescent="0.25">
      <c r="A28" s="107" t="s">
        <v>12</v>
      </c>
      <c r="B28" s="107"/>
    </row>
    <row r="29" spans="1:2" ht="50.25" customHeight="1" x14ac:dyDescent="0.25">
      <c r="A29" s="113" t="s">
        <v>93</v>
      </c>
      <c r="B29" s="113"/>
    </row>
    <row r="30" spans="1:2" x14ac:dyDescent="0.25">
      <c r="A30" s="9"/>
    </row>
    <row r="31" spans="1:2" x14ac:dyDescent="0.25">
      <c r="A31" s="1" t="s">
        <v>3</v>
      </c>
      <c r="B31" s="20" t="s">
        <v>149</v>
      </c>
    </row>
    <row r="32" spans="1:2" ht="30" x14ac:dyDescent="0.25">
      <c r="A32" s="29" t="s">
        <v>41</v>
      </c>
      <c r="B32" s="10">
        <f>SUM(B33)</f>
        <v>413500</v>
      </c>
    </row>
    <row r="33" spans="1:2" x14ac:dyDescent="0.25">
      <c r="A33" s="21" t="s">
        <v>13</v>
      </c>
      <c r="B33" s="10">
        <f>SUM(B34,B55)</f>
        <v>413500</v>
      </c>
    </row>
    <row r="34" spans="1:2" x14ac:dyDescent="0.25">
      <c r="A34" s="60" t="s">
        <v>4</v>
      </c>
      <c r="B34" s="61">
        <f>SUM(B35:B54)</f>
        <v>258258</v>
      </c>
    </row>
    <row r="35" spans="1:2" x14ac:dyDescent="0.25">
      <c r="A35" s="3" t="s">
        <v>39</v>
      </c>
      <c r="B35" s="11">
        <v>6000</v>
      </c>
    </row>
    <row r="36" spans="1:2" x14ac:dyDescent="0.25">
      <c r="A36" s="3" t="s">
        <v>40</v>
      </c>
      <c r="B36" s="11">
        <v>19400</v>
      </c>
    </row>
    <row r="37" spans="1:2" ht="30" x14ac:dyDescent="0.25">
      <c r="A37" s="13" t="s">
        <v>95</v>
      </c>
      <c r="B37" s="11">
        <v>10118</v>
      </c>
    </row>
    <row r="38" spans="1:2" ht="30" x14ac:dyDescent="0.25">
      <c r="A38" s="3" t="s">
        <v>94</v>
      </c>
      <c r="B38" s="12">
        <v>5577</v>
      </c>
    </row>
    <row r="39" spans="1:2" ht="30" x14ac:dyDescent="0.25">
      <c r="A39" s="3" t="s">
        <v>151</v>
      </c>
      <c r="B39" s="11">
        <v>16362</v>
      </c>
    </row>
    <row r="40" spans="1:2" ht="30" x14ac:dyDescent="0.25">
      <c r="A40" s="3" t="s">
        <v>152</v>
      </c>
      <c r="B40" s="11">
        <v>14796</v>
      </c>
    </row>
    <row r="41" spans="1:2" x14ac:dyDescent="0.25">
      <c r="A41" s="39" t="s">
        <v>96</v>
      </c>
      <c r="B41" s="11">
        <v>29760</v>
      </c>
    </row>
    <row r="42" spans="1:2" ht="30" x14ac:dyDescent="0.25">
      <c r="A42" s="3" t="s">
        <v>98</v>
      </c>
      <c r="B42" s="11">
        <v>1766</v>
      </c>
    </row>
    <row r="43" spans="1:2" ht="30" x14ac:dyDescent="0.25">
      <c r="A43" s="3" t="s">
        <v>154</v>
      </c>
      <c r="B43" s="5">
        <v>17553</v>
      </c>
    </row>
    <row r="44" spans="1:2" ht="30" x14ac:dyDescent="0.25">
      <c r="A44" s="3" t="s">
        <v>99</v>
      </c>
      <c r="B44" s="5">
        <v>9204</v>
      </c>
    </row>
    <row r="45" spans="1:2" ht="30" x14ac:dyDescent="0.25">
      <c r="A45" s="3" t="s">
        <v>105</v>
      </c>
      <c r="B45" s="5">
        <v>2364</v>
      </c>
    </row>
    <row r="46" spans="1:2" ht="30" x14ac:dyDescent="0.25">
      <c r="A46" s="3" t="s">
        <v>153</v>
      </c>
      <c r="B46" s="5">
        <v>24297</v>
      </c>
    </row>
    <row r="47" spans="1:2" ht="30" x14ac:dyDescent="0.25">
      <c r="A47" s="13" t="s">
        <v>155</v>
      </c>
      <c r="B47" s="5">
        <v>33444</v>
      </c>
    </row>
    <row r="48" spans="1:2" ht="30" x14ac:dyDescent="0.25">
      <c r="A48" s="13" t="s">
        <v>100</v>
      </c>
      <c r="B48" s="5">
        <v>4902</v>
      </c>
    </row>
    <row r="49" spans="1:2" ht="30" x14ac:dyDescent="0.25">
      <c r="A49" s="13" t="s">
        <v>101</v>
      </c>
      <c r="B49" s="5">
        <v>5350</v>
      </c>
    </row>
    <row r="50" spans="1:2" ht="30" x14ac:dyDescent="0.25">
      <c r="A50" s="13" t="s">
        <v>102</v>
      </c>
      <c r="B50" s="5">
        <v>10569</v>
      </c>
    </row>
    <row r="51" spans="1:2" ht="30" x14ac:dyDescent="0.25">
      <c r="A51" s="3" t="s">
        <v>97</v>
      </c>
      <c r="B51" s="11">
        <v>23186</v>
      </c>
    </row>
    <row r="52" spans="1:2" ht="30" x14ac:dyDescent="0.25">
      <c r="A52" s="13" t="s">
        <v>103</v>
      </c>
      <c r="B52" s="5">
        <v>4414</v>
      </c>
    </row>
    <row r="53" spans="1:2" ht="30" x14ac:dyDescent="0.25">
      <c r="A53" s="13" t="s">
        <v>106</v>
      </c>
      <c r="B53" s="5">
        <v>5696</v>
      </c>
    </row>
    <row r="54" spans="1:2" ht="30" x14ac:dyDescent="0.25">
      <c r="A54" s="13" t="s">
        <v>104</v>
      </c>
      <c r="B54" s="5">
        <v>13500</v>
      </c>
    </row>
    <row r="55" spans="1:2" x14ac:dyDescent="0.25">
      <c r="A55" s="2" t="s">
        <v>107</v>
      </c>
      <c r="B55" s="62">
        <f>SUM(B56:B73)</f>
        <v>155242</v>
      </c>
    </row>
    <row r="56" spans="1:2" ht="30" x14ac:dyDescent="0.25">
      <c r="A56" s="13" t="s">
        <v>95</v>
      </c>
      <c r="B56" s="5">
        <v>6745</v>
      </c>
    </row>
    <row r="57" spans="1:2" ht="30" x14ac:dyDescent="0.25">
      <c r="A57" s="3" t="s">
        <v>94</v>
      </c>
      <c r="B57" s="5">
        <v>3718</v>
      </c>
    </row>
    <row r="58" spans="1:2" ht="30" x14ac:dyDescent="0.25">
      <c r="A58" s="3" t="s">
        <v>156</v>
      </c>
      <c r="B58" s="5">
        <v>10908</v>
      </c>
    </row>
    <row r="59" spans="1:2" ht="30" x14ac:dyDescent="0.25">
      <c r="A59" s="3" t="s">
        <v>152</v>
      </c>
      <c r="B59" s="5">
        <v>9864</v>
      </c>
    </row>
    <row r="60" spans="1:2" x14ac:dyDescent="0.25">
      <c r="A60" s="39" t="s">
        <v>96</v>
      </c>
      <c r="B60" s="5">
        <v>19840</v>
      </c>
    </row>
    <row r="61" spans="1:2" ht="30" x14ac:dyDescent="0.25">
      <c r="A61" s="3" t="s">
        <v>98</v>
      </c>
      <c r="B61" s="5">
        <v>1178</v>
      </c>
    </row>
    <row r="62" spans="1:2" ht="30" x14ac:dyDescent="0.25">
      <c r="A62" s="3" t="s">
        <v>154</v>
      </c>
      <c r="B62" s="5">
        <v>11702</v>
      </c>
    </row>
    <row r="63" spans="1:2" ht="30" x14ac:dyDescent="0.25">
      <c r="A63" s="3" t="s">
        <v>99</v>
      </c>
      <c r="B63" s="5">
        <v>6136</v>
      </c>
    </row>
    <row r="64" spans="1:2" ht="30" x14ac:dyDescent="0.25">
      <c r="A64" s="3" t="s">
        <v>105</v>
      </c>
      <c r="B64" s="5">
        <v>1576</v>
      </c>
    </row>
    <row r="65" spans="1:2" ht="30" x14ac:dyDescent="0.25">
      <c r="A65" s="3" t="s">
        <v>153</v>
      </c>
      <c r="B65" s="5">
        <v>16198</v>
      </c>
    </row>
    <row r="66" spans="1:2" ht="30" x14ac:dyDescent="0.25">
      <c r="A66" s="13" t="s">
        <v>155</v>
      </c>
      <c r="B66" s="5">
        <v>22296</v>
      </c>
    </row>
    <row r="67" spans="1:2" ht="30" x14ac:dyDescent="0.25">
      <c r="A67" s="13" t="s">
        <v>100</v>
      </c>
      <c r="B67" s="5">
        <v>3268</v>
      </c>
    </row>
    <row r="68" spans="1:2" ht="30" x14ac:dyDescent="0.25">
      <c r="A68" s="13" t="s">
        <v>101</v>
      </c>
      <c r="B68" s="5">
        <v>3567</v>
      </c>
    </row>
    <row r="69" spans="1:2" ht="30" x14ac:dyDescent="0.25">
      <c r="A69" s="13" t="s">
        <v>102</v>
      </c>
      <c r="B69" s="5">
        <v>7046</v>
      </c>
    </row>
    <row r="70" spans="1:2" ht="30" x14ac:dyDescent="0.25">
      <c r="A70" s="3" t="s">
        <v>97</v>
      </c>
      <c r="B70" s="5">
        <v>15458</v>
      </c>
    </row>
    <row r="71" spans="1:2" ht="30" x14ac:dyDescent="0.25">
      <c r="A71" s="13" t="s">
        <v>103</v>
      </c>
      <c r="B71" s="5">
        <v>2943</v>
      </c>
    </row>
    <row r="72" spans="1:2" ht="30" x14ac:dyDescent="0.25">
      <c r="A72" s="13" t="s">
        <v>106</v>
      </c>
      <c r="B72" s="5">
        <v>3798</v>
      </c>
    </row>
    <row r="73" spans="1:2" ht="30" x14ac:dyDescent="0.25">
      <c r="A73" s="13" t="s">
        <v>104</v>
      </c>
      <c r="B73" s="5">
        <v>9001</v>
      </c>
    </row>
    <row r="74" spans="1:2" x14ac:dyDescent="0.25">
      <c r="A74" s="13"/>
      <c r="B74" s="5"/>
    </row>
    <row r="75" spans="1:2" ht="30" x14ac:dyDescent="0.25">
      <c r="A75" s="27" t="s">
        <v>52</v>
      </c>
      <c r="B75" s="45">
        <v>1991</v>
      </c>
    </row>
    <row r="76" spans="1:2" x14ac:dyDescent="0.25">
      <c r="A76" s="22" t="s">
        <v>5</v>
      </c>
      <c r="B76" s="63">
        <v>1991</v>
      </c>
    </row>
    <row r="77" spans="1:2" x14ac:dyDescent="0.25">
      <c r="A77" s="2" t="s">
        <v>17</v>
      </c>
      <c r="B77" s="6">
        <v>1991</v>
      </c>
    </row>
    <row r="78" spans="1:2" x14ac:dyDescent="0.25">
      <c r="A78" s="3" t="s">
        <v>6</v>
      </c>
      <c r="B78" s="4">
        <v>1991</v>
      </c>
    </row>
    <row r="79" spans="1:2" x14ac:dyDescent="0.25">
      <c r="A79" s="3"/>
      <c r="B79" s="4"/>
    </row>
    <row r="80" spans="1:2" s="31" customFormat="1" ht="30" x14ac:dyDescent="0.25">
      <c r="A80" s="29" t="s">
        <v>37</v>
      </c>
      <c r="B80" s="46">
        <f>B81</f>
        <v>87825</v>
      </c>
    </row>
    <row r="81" spans="1:2" x14ac:dyDescent="0.25">
      <c r="A81" s="21" t="s">
        <v>7</v>
      </c>
      <c r="B81" s="63">
        <f>SUM(B82+B90)</f>
        <v>87825</v>
      </c>
    </row>
    <row r="82" spans="1:2" x14ac:dyDescent="0.25">
      <c r="A82" s="2" t="s">
        <v>0</v>
      </c>
      <c r="B82" s="64">
        <f>SUM(B83:B89)</f>
        <v>22825</v>
      </c>
    </row>
    <row r="83" spans="1:2" x14ac:dyDescent="0.25">
      <c r="A83" s="3" t="s">
        <v>108</v>
      </c>
      <c r="B83" s="24">
        <v>3200</v>
      </c>
    </row>
    <row r="84" spans="1:2" x14ac:dyDescent="0.25">
      <c r="A84" s="3" t="s">
        <v>54</v>
      </c>
      <c r="B84" s="23">
        <v>3725</v>
      </c>
    </row>
    <row r="85" spans="1:2" x14ac:dyDescent="0.25">
      <c r="A85" s="3" t="s">
        <v>42</v>
      </c>
      <c r="B85" s="23">
        <v>1000</v>
      </c>
    </row>
    <row r="86" spans="1:2" x14ac:dyDescent="0.25">
      <c r="A86" s="3" t="s">
        <v>157</v>
      </c>
      <c r="B86" s="23">
        <v>3000</v>
      </c>
    </row>
    <row r="87" spans="1:2" x14ac:dyDescent="0.25">
      <c r="A87" s="3" t="s">
        <v>55</v>
      </c>
      <c r="B87" s="23">
        <v>10000</v>
      </c>
    </row>
    <row r="88" spans="1:2" ht="30" x14ac:dyDescent="0.25">
      <c r="A88" s="3" t="s">
        <v>158</v>
      </c>
      <c r="B88" s="23">
        <v>950</v>
      </c>
    </row>
    <row r="89" spans="1:2" ht="30" x14ac:dyDescent="0.25">
      <c r="A89" s="3" t="s">
        <v>159</v>
      </c>
      <c r="B89" s="23">
        <v>950</v>
      </c>
    </row>
    <row r="90" spans="1:2" x14ac:dyDescent="0.25">
      <c r="A90" s="2" t="s">
        <v>109</v>
      </c>
      <c r="B90" s="94">
        <f>B91</f>
        <v>65000</v>
      </c>
    </row>
    <row r="91" spans="1:2" x14ac:dyDescent="0.25">
      <c r="A91" s="3" t="s">
        <v>110</v>
      </c>
      <c r="B91" s="23">
        <v>65000</v>
      </c>
    </row>
    <row r="92" spans="1:2" x14ac:dyDescent="0.25">
      <c r="A92" s="3"/>
      <c r="B92" s="23"/>
    </row>
    <row r="93" spans="1:2" ht="30" x14ac:dyDescent="0.25">
      <c r="A93" s="29" t="s">
        <v>49</v>
      </c>
      <c r="B93" s="47">
        <f>SUM(B94)</f>
        <v>47000</v>
      </c>
    </row>
    <row r="94" spans="1:2" x14ac:dyDescent="0.25">
      <c r="A94" s="22" t="s">
        <v>8</v>
      </c>
      <c r="B94" s="63">
        <f>SUM(B95)</f>
        <v>47000</v>
      </c>
    </row>
    <row r="95" spans="1:2" x14ac:dyDescent="0.25">
      <c r="A95" s="2" t="s">
        <v>107</v>
      </c>
      <c r="B95" s="6">
        <f>B96</f>
        <v>47000</v>
      </c>
    </row>
    <row r="96" spans="1:2" x14ac:dyDescent="0.25">
      <c r="A96" s="3" t="s">
        <v>43</v>
      </c>
      <c r="B96" s="4">
        <v>47000</v>
      </c>
    </row>
    <row r="97" spans="1:2" x14ac:dyDescent="0.25">
      <c r="A97" s="3"/>
      <c r="B97" s="4"/>
    </row>
    <row r="98" spans="1:2" ht="30" x14ac:dyDescent="0.25">
      <c r="A98" s="29" t="s">
        <v>38</v>
      </c>
      <c r="B98" s="30">
        <f>SUM(B100,B102,B104)</f>
        <v>335000</v>
      </c>
    </row>
    <row r="99" spans="1:2" x14ac:dyDescent="0.25">
      <c r="A99" s="22" t="s">
        <v>9</v>
      </c>
      <c r="B99" s="63">
        <f>SUM(B98)</f>
        <v>335000</v>
      </c>
    </row>
    <row r="100" spans="1:2" x14ac:dyDescent="0.25">
      <c r="A100" s="2" t="s">
        <v>0</v>
      </c>
      <c r="B100" s="65">
        <f>SUM(B101:B101)</f>
        <v>7500</v>
      </c>
    </row>
    <row r="101" spans="1:2" x14ac:dyDescent="0.25">
      <c r="A101" s="3" t="s">
        <v>160</v>
      </c>
      <c r="B101" s="18">
        <v>7500</v>
      </c>
    </row>
    <row r="102" spans="1:2" x14ac:dyDescent="0.25">
      <c r="A102" s="2" t="s">
        <v>142</v>
      </c>
      <c r="B102" s="66">
        <f>SUM(B103:B103)</f>
        <v>187500</v>
      </c>
    </row>
    <row r="103" spans="1:2" x14ac:dyDescent="0.25">
      <c r="A103" s="3" t="s">
        <v>111</v>
      </c>
      <c r="B103" s="18">
        <v>187500</v>
      </c>
    </row>
    <row r="104" spans="1:2" x14ac:dyDescent="0.25">
      <c r="A104" s="2" t="s">
        <v>114</v>
      </c>
      <c r="B104" s="66">
        <f>SUM(B105:B107)</f>
        <v>140000</v>
      </c>
    </row>
    <row r="105" spans="1:2" x14ac:dyDescent="0.25">
      <c r="A105" s="3" t="s">
        <v>56</v>
      </c>
      <c r="B105" s="18">
        <v>10000</v>
      </c>
    </row>
    <row r="106" spans="1:2" x14ac:dyDescent="0.25">
      <c r="A106" s="3" t="s">
        <v>112</v>
      </c>
      <c r="B106" s="18">
        <v>5000</v>
      </c>
    </row>
    <row r="107" spans="1:2" x14ac:dyDescent="0.25">
      <c r="A107" s="3" t="s">
        <v>113</v>
      </c>
      <c r="B107" s="18">
        <v>125000</v>
      </c>
    </row>
    <row r="108" spans="1:2" x14ac:dyDescent="0.25">
      <c r="A108" s="3"/>
      <c r="B108" s="18"/>
    </row>
    <row r="109" spans="1:2" ht="30" x14ac:dyDescent="0.25">
      <c r="A109" s="27" t="s">
        <v>36</v>
      </c>
      <c r="B109" s="33">
        <f>SUM(B110)</f>
        <v>32000</v>
      </c>
    </row>
    <row r="110" spans="1:2" x14ac:dyDescent="0.25">
      <c r="A110" s="22" t="s">
        <v>115</v>
      </c>
      <c r="B110" s="63">
        <f>B111</f>
        <v>32000</v>
      </c>
    </row>
    <row r="111" spans="1:2" x14ac:dyDescent="0.25">
      <c r="A111" s="95" t="s">
        <v>107</v>
      </c>
      <c r="B111" s="96">
        <f>B112</f>
        <v>32000</v>
      </c>
    </row>
    <row r="112" spans="1:2" x14ac:dyDescent="0.25">
      <c r="A112" s="42" t="s">
        <v>39</v>
      </c>
      <c r="B112" s="97">
        <v>32000</v>
      </c>
    </row>
    <row r="113" spans="1:2" x14ac:dyDescent="0.25">
      <c r="A113" s="3"/>
      <c r="B113" s="18"/>
    </row>
    <row r="114" spans="1:2" ht="30" x14ac:dyDescent="0.25">
      <c r="A114" s="27" t="s">
        <v>36</v>
      </c>
      <c r="B114" s="33">
        <f>SUM(B115)</f>
        <v>761751</v>
      </c>
    </row>
    <row r="115" spans="1:2" x14ac:dyDescent="0.25">
      <c r="A115" s="22" t="s">
        <v>29</v>
      </c>
      <c r="B115" s="63">
        <f>SUM(B116,B123,B120)</f>
        <v>761751</v>
      </c>
    </row>
    <row r="116" spans="1:2" x14ac:dyDescent="0.25">
      <c r="A116" s="2" t="s">
        <v>0</v>
      </c>
      <c r="B116" s="64">
        <f>SUM(B117:B119)</f>
        <v>86751</v>
      </c>
    </row>
    <row r="117" spans="1:2" x14ac:dyDescent="0.25">
      <c r="A117" s="3" t="s">
        <v>165</v>
      </c>
      <c r="B117" s="24">
        <v>40000</v>
      </c>
    </row>
    <row r="118" spans="1:2" x14ac:dyDescent="0.25">
      <c r="A118" s="3" t="s">
        <v>32</v>
      </c>
      <c r="B118" s="24">
        <v>18000</v>
      </c>
    </row>
    <row r="119" spans="1:2" x14ac:dyDescent="0.25">
      <c r="A119" s="3" t="s">
        <v>57</v>
      </c>
      <c r="B119" s="12">
        <v>28751</v>
      </c>
    </row>
    <row r="120" spans="1:2" x14ac:dyDescent="0.25">
      <c r="A120" s="2" t="s">
        <v>107</v>
      </c>
      <c r="B120" s="67">
        <f>B121+B122</f>
        <v>75000</v>
      </c>
    </row>
    <row r="121" spans="1:2" x14ac:dyDescent="0.25">
      <c r="A121" s="3" t="s">
        <v>57</v>
      </c>
      <c r="B121" s="115">
        <v>25000</v>
      </c>
    </row>
    <row r="122" spans="1:2" x14ac:dyDescent="0.25">
      <c r="A122" s="3" t="s">
        <v>116</v>
      </c>
      <c r="B122" s="12">
        <v>50000</v>
      </c>
    </row>
    <row r="123" spans="1:2" x14ac:dyDescent="0.25">
      <c r="A123" s="2" t="s">
        <v>28</v>
      </c>
      <c r="B123" s="67">
        <f>SUM(B124)</f>
        <v>600000</v>
      </c>
    </row>
    <row r="124" spans="1:2" x14ac:dyDescent="0.25">
      <c r="A124" s="3" t="s">
        <v>44</v>
      </c>
      <c r="B124" s="12">
        <v>600000</v>
      </c>
    </row>
    <row r="125" spans="1:2" x14ac:dyDescent="0.25">
      <c r="A125" s="3"/>
      <c r="B125" s="12"/>
    </row>
    <row r="126" spans="1:2" ht="30" x14ac:dyDescent="0.25">
      <c r="A126" s="29" t="s">
        <v>38</v>
      </c>
      <c r="B126" s="32">
        <f>SUM(B127)</f>
        <v>175000</v>
      </c>
    </row>
    <row r="127" spans="1:2" x14ac:dyDescent="0.25">
      <c r="A127" s="22" t="s">
        <v>30</v>
      </c>
      <c r="B127" s="68">
        <f>SUM(B128,B130)</f>
        <v>175000</v>
      </c>
    </row>
    <row r="128" spans="1:2" x14ac:dyDescent="0.25">
      <c r="A128" s="2" t="s">
        <v>0</v>
      </c>
      <c r="B128" s="67">
        <f>SUM(B129)</f>
        <v>75000</v>
      </c>
    </row>
    <row r="129" spans="1:2" x14ac:dyDescent="0.25">
      <c r="A129" s="3" t="s">
        <v>45</v>
      </c>
      <c r="B129" s="12">
        <v>75000</v>
      </c>
    </row>
    <row r="130" spans="1:2" x14ac:dyDescent="0.25">
      <c r="A130" s="2" t="s">
        <v>28</v>
      </c>
      <c r="B130" s="67">
        <f>SUM(B131)</f>
        <v>100000</v>
      </c>
    </row>
    <row r="131" spans="1:2" x14ac:dyDescent="0.25">
      <c r="A131" s="3" t="s">
        <v>46</v>
      </c>
      <c r="B131" s="12">
        <v>100000</v>
      </c>
    </row>
    <row r="132" spans="1:2" x14ac:dyDescent="0.25">
      <c r="A132" s="3"/>
      <c r="B132" s="12"/>
    </row>
    <row r="133" spans="1:2" ht="30" x14ac:dyDescent="0.25">
      <c r="A133" s="29" t="s">
        <v>38</v>
      </c>
      <c r="B133" s="34">
        <f>SUM(B134)</f>
        <v>375000</v>
      </c>
    </row>
    <row r="134" spans="1:2" x14ac:dyDescent="0.25">
      <c r="A134" s="19" t="s">
        <v>58</v>
      </c>
      <c r="B134" s="71">
        <f>B135+B137</f>
        <v>375000</v>
      </c>
    </row>
    <row r="135" spans="1:2" x14ac:dyDescent="0.25">
      <c r="A135" s="2" t="s">
        <v>0</v>
      </c>
      <c r="B135" s="69">
        <f>SUM(B136)</f>
        <v>187500</v>
      </c>
    </row>
    <row r="136" spans="1:2" x14ac:dyDescent="0.25">
      <c r="A136" s="3" t="s">
        <v>39</v>
      </c>
      <c r="B136" s="76">
        <v>187500</v>
      </c>
    </row>
    <row r="137" spans="1:2" x14ac:dyDescent="0.25">
      <c r="A137" s="2" t="s">
        <v>114</v>
      </c>
      <c r="B137" s="69">
        <f>SUM(B138)</f>
        <v>187500</v>
      </c>
    </row>
    <row r="138" spans="1:2" x14ac:dyDescent="0.25">
      <c r="A138" s="3" t="s">
        <v>39</v>
      </c>
      <c r="B138" s="76">
        <v>187500</v>
      </c>
    </row>
    <row r="139" spans="1:2" x14ac:dyDescent="0.25">
      <c r="A139" s="3"/>
      <c r="B139" s="35"/>
    </row>
    <row r="140" spans="1:2" ht="30" x14ac:dyDescent="0.25">
      <c r="A140" s="29" t="s">
        <v>38</v>
      </c>
      <c r="B140" s="32">
        <f>B141</f>
        <v>23637</v>
      </c>
    </row>
    <row r="141" spans="1:2" x14ac:dyDescent="0.25">
      <c r="A141" s="19" t="s">
        <v>31</v>
      </c>
      <c r="B141" s="70">
        <f>B142</f>
        <v>23637</v>
      </c>
    </row>
    <row r="142" spans="1:2" x14ac:dyDescent="0.25">
      <c r="A142" s="2" t="s">
        <v>107</v>
      </c>
      <c r="B142" s="69">
        <f>SUM(B143,B144)</f>
        <v>23637</v>
      </c>
    </row>
    <row r="143" spans="1:2" x14ac:dyDescent="0.25">
      <c r="A143" s="3" t="s">
        <v>117</v>
      </c>
      <c r="B143" s="35">
        <v>22637</v>
      </c>
    </row>
    <row r="144" spans="1:2" x14ac:dyDescent="0.25">
      <c r="A144" s="3" t="s">
        <v>59</v>
      </c>
      <c r="B144" s="35">
        <v>1000</v>
      </c>
    </row>
    <row r="145" spans="1:2" x14ac:dyDescent="0.25">
      <c r="A145" s="3"/>
      <c r="B145" s="35"/>
    </row>
    <row r="146" spans="1:2" ht="30" x14ac:dyDescent="0.25">
      <c r="A146" s="29" t="s">
        <v>38</v>
      </c>
      <c r="B146" s="32">
        <f>B147</f>
        <v>2260000</v>
      </c>
    </row>
    <row r="147" spans="1:2" x14ac:dyDescent="0.25">
      <c r="A147" s="19" t="s">
        <v>47</v>
      </c>
      <c r="B147" s="71">
        <f>B148+B150+B154</f>
        <v>2260000</v>
      </c>
    </row>
    <row r="148" spans="1:2" x14ac:dyDescent="0.25">
      <c r="A148" s="2" t="s">
        <v>107</v>
      </c>
      <c r="B148" s="86">
        <f>SUM(B149)</f>
        <v>200000</v>
      </c>
    </row>
    <row r="149" spans="1:2" x14ac:dyDescent="0.25">
      <c r="A149" s="3" t="s">
        <v>39</v>
      </c>
      <c r="B149" s="87">
        <v>200000</v>
      </c>
    </row>
    <row r="150" spans="1:2" x14ac:dyDescent="0.25">
      <c r="A150" s="2" t="s">
        <v>118</v>
      </c>
      <c r="B150" s="66">
        <f>SUM(B151:B152)</f>
        <v>1030000</v>
      </c>
    </row>
    <row r="151" spans="1:2" x14ac:dyDescent="0.25">
      <c r="A151" s="3" t="s">
        <v>119</v>
      </c>
      <c r="B151" s="98">
        <v>30000</v>
      </c>
    </row>
    <row r="152" spans="1:2" x14ac:dyDescent="0.25">
      <c r="A152" s="3" t="s">
        <v>161</v>
      </c>
      <c r="B152" s="18">
        <v>1000000</v>
      </c>
    </row>
    <row r="153" spans="1:2" x14ac:dyDescent="0.25">
      <c r="A153" s="3" t="s">
        <v>162</v>
      </c>
      <c r="B153" s="18">
        <v>425000</v>
      </c>
    </row>
    <row r="154" spans="1:2" x14ac:dyDescent="0.25">
      <c r="A154" s="2" t="s">
        <v>60</v>
      </c>
      <c r="B154" s="66">
        <f>SUM(B155,B156)</f>
        <v>1030000</v>
      </c>
    </row>
    <row r="155" spans="1:2" x14ac:dyDescent="0.25">
      <c r="A155" s="3" t="s">
        <v>59</v>
      </c>
      <c r="B155" s="18">
        <v>30000</v>
      </c>
    </row>
    <row r="156" spans="1:2" x14ac:dyDescent="0.25">
      <c r="A156" s="3" t="s">
        <v>162</v>
      </c>
      <c r="B156" s="18">
        <v>1000000</v>
      </c>
    </row>
    <row r="157" spans="1:2" x14ac:dyDescent="0.25">
      <c r="A157" s="3"/>
      <c r="B157" s="18"/>
    </row>
    <row r="158" spans="1:2" ht="30" x14ac:dyDescent="0.25">
      <c r="A158" s="29" t="s">
        <v>38</v>
      </c>
      <c r="B158" s="32">
        <f>B159</f>
        <v>13000</v>
      </c>
    </row>
    <row r="159" spans="1:2" x14ac:dyDescent="0.25">
      <c r="A159" s="19" t="s">
        <v>121</v>
      </c>
      <c r="B159" s="71">
        <f>B160</f>
        <v>13000</v>
      </c>
    </row>
    <row r="160" spans="1:2" x14ac:dyDescent="0.25">
      <c r="A160" s="2" t="s">
        <v>0</v>
      </c>
      <c r="B160" s="86">
        <f>SUM(B161)</f>
        <v>13000</v>
      </c>
    </row>
    <row r="161" spans="1:2" x14ac:dyDescent="0.25">
      <c r="A161" s="3" t="s">
        <v>122</v>
      </c>
      <c r="B161" s="18">
        <v>13000</v>
      </c>
    </row>
    <row r="162" spans="1:2" x14ac:dyDescent="0.25">
      <c r="A162" s="3"/>
      <c r="B162" s="18"/>
    </row>
    <row r="163" spans="1:2" ht="30" x14ac:dyDescent="0.25">
      <c r="A163" s="27" t="s">
        <v>38</v>
      </c>
      <c r="B163" s="30">
        <f>SUM(B164)</f>
        <v>12400</v>
      </c>
    </row>
    <row r="164" spans="1:2" x14ac:dyDescent="0.25">
      <c r="A164" s="22" t="s">
        <v>120</v>
      </c>
      <c r="B164" s="73">
        <f>SUM(B165)</f>
        <v>12400</v>
      </c>
    </row>
    <row r="165" spans="1:2" x14ac:dyDescent="0.25">
      <c r="A165" s="74" t="s">
        <v>89</v>
      </c>
      <c r="B165" s="6">
        <f>SUM(B166,B167)</f>
        <v>12400</v>
      </c>
    </row>
    <row r="166" spans="1:2" x14ac:dyDescent="0.25">
      <c r="A166" s="37" t="s">
        <v>33</v>
      </c>
      <c r="B166" s="36">
        <v>10000</v>
      </c>
    </row>
    <row r="167" spans="1:2" x14ac:dyDescent="0.25">
      <c r="A167" s="3" t="s">
        <v>61</v>
      </c>
      <c r="B167" s="4">
        <v>2400</v>
      </c>
    </row>
    <row r="168" spans="1:2" x14ac:dyDescent="0.25">
      <c r="A168" s="3"/>
      <c r="B168" s="4"/>
    </row>
    <row r="169" spans="1:2" x14ac:dyDescent="0.25">
      <c r="A169" s="29" t="s">
        <v>53</v>
      </c>
      <c r="B169" s="30">
        <f>SUM(B170)</f>
        <v>35000</v>
      </c>
    </row>
    <row r="170" spans="1:2" x14ac:dyDescent="0.25">
      <c r="A170" s="22" t="s">
        <v>50</v>
      </c>
      <c r="B170" s="73">
        <f>(B172)</f>
        <v>35000</v>
      </c>
    </row>
    <row r="171" spans="1:2" s="38" customFormat="1" x14ac:dyDescent="0.25">
      <c r="A171" s="74" t="s">
        <v>0</v>
      </c>
      <c r="B171" s="6">
        <f>SUM(B172)</f>
        <v>35000</v>
      </c>
    </row>
    <row r="172" spans="1:2" s="14" customFormat="1" x14ac:dyDescent="0.25">
      <c r="A172" s="37" t="s">
        <v>51</v>
      </c>
      <c r="B172" s="36">
        <v>35000</v>
      </c>
    </row>
    <row r="173" spans="1:2" x14ac:dyDescent="0.25">
      <c r="A173" s="2"/>
      <c r="B173" s="6"/>
    </row>
    <row r="174" spans="1:2" x14ac:dyDescent="0.25">
      <c r="A174" s="29" t="s">
        <v>53</v>
      </c>
      <c r="B174" s="30">
        <f>SUM(B175)</f>
        <v>1090000</v>
      </c>
    </row>
    <row r="175" spans="1:2" x14ac:dyDescent="0.25">
      <c r="A175" s="22" t="s">
        <v>123</v>
      </c>
      <c r="B175" s="73">
        <f>SUM(B176,B178+B181)</f>
        <v>1090000</v>
      </c>
    </row>
    <row r="176" spans="1:2" x14ac:dyDescent="0.25">
      <c r="A176" s="2" t="s">
        <v>0</v>
      </c>
      <c r="B176" s="75">
        <f>SUM(B177)</f>
        <v>15000</v>
      </c>
    </row>
    <row r="177" spans="1:2" s="38" customFormat="1" x14ac:dyDescent="0.25">
      <c r="A177" s="42" t="s">
        <v>48</v>
      </c>
      <c r="B177" s="43">
        <v>15000</v>
      </c>
    </row>
    <row r="178" spans="1:2" s="14" customFormat="1" x14ac:dyDescent="0.25">
      <c r="A178" s="74" t="s">
        <v>124</v>
      </c>
      <c r="B178" s="6">
        <f>SUM(B179:B180)</f>
        <v>537500</v>
      </c>
    </row>
    <row r="179" spans="1:2" x14ac:dyDescent="0.25">
      <c r="A179" s="37" t="s">
        <v>126</v>
      </c>
      <c r="B179" s="36">
        <v>37500</v>
      </c>
    </row>
    <row r="180" spans="1:2" x14ac:dyDescent="0.25">
      <c r="A180" s="3" t="s">
        <v>127</v>
      </c>
      <c r="B180" s="4">
        <v>500000</v>
      </c>
    </row>
    <row r="181" spans="1:2" x14ac:dyDescent="0.25">
      <c r="A181" s="2" t="s">
        <v>28</v>
      </c>
      <c r="B181" s="6">
        <f>SUM(B182:B183)</f>
        <v>537500</v>
      </c>
    </row>
    <row r="182" spans="1:2" s="38" customFormat="1" x14ac:dyDescent="0.25">
      <c r="A182" s="37" t="s">
        <v>59</v>
      </c>
      <c r="B182" s="4">
        <v>37500</v>
      </c>
    </row>
    <row r="183" spans="1:2" s="14" customFormat="1" x14ac:dyDescent="0.25">
      <c r="A183" s="3" t="s">
        <v>125</v>
      </c>
      <c r="B183" s="4">
        <v>500000</v>
      </c>
    </row>
    <row r="184" spans="1:2" s="38" customFormat="1" x14ac:dyDescent="0.25">
      <c r="A184" s="7"/>
      <c r="B184" s="4"/>
    </row>
    <row r="185" spans="1:2" s="14" customFormat="1" x14ac:dyDescent="0.25">
      <c r="A185" s="29" t="s">
        <v>53</v>
      </c>
      <c r="B185" s="28">
        <f>B186</f>
        <v>83000</v>
      </c>
    </row>
    <row r="186" spans="1:2" x14ac:dyDescent="0.25">
      <c r="A186" s="19" t="s">
        <v>88</v>
      </c>
      <c r="B186" s="72">
        <f>B187+B189</f>
        <v>83000</v>
      </c>
    </row>
    <row r="187" spans="1:2" s="17" customFormat="1" x14ac:dyDescent="0.25">
      <c r="A187" s="74" t="s">
        <v>4</v>
      </c>
      <c r="B187" s="99">
        <f>B188</f>
        <v>3000</v>
      </c>
    </row>
    <row r="188" spans="1:2" x14ac:dyDescent="0.25">
      <c r="A188" s="7" t="s">
        <v>62</v>
      </c>
      <c r="B188" s="4">
        <v>3000</v>
      </c>
    </row>
    <row r="189" spans="1:2" x14ac:dyDescent="0.25">
      <c r="A189" s="60" t="s">
        <v>0</v>
      </c>
      <c r="B189" s="6">
        <f>B190</f>
        <v>80000</v>
      </c>
    </row>
    <row r="190" spans="1:2" x14ac:dyDescent="0.25">
      <c r="A190" s="7" t="s">
        <v>63</v>
      </c>
      <c r="B190" s="4">
        <v>80000</v>
      </c>
    </row>
    <row r="191" spans="1:2" x14ac:dyDescent="0.25">
      <c r="A191" s="7"/>
      <c r="B191" s="4"/>
    </row>
    <row r="192" spans="1:2" x14ac:dyDescent="0.25">
      <c r="A192" s="29" t="s">
        <v>53</v>
      </c>
      <c r="B192" s="30">
        <f>SUM(B194,B196)</f>
        <v>19000</v>
      </c>
    </row>
    <row r="193" spans="1:2" x14ac:dyDescent="0.25">
      <c r="A193" s="19" t="s">
        <v>64</v>
      </c>
      <c r="B193" s="81">
        <f>SUM(B194,B196)</f>
        <v>19000</v>
      </c>
    </row>
    <row r="194" spans="1:2" s="14" customFormat="1" x14ac:dyDescent="0.25">
      <c r="A194" s="74" t="s">
        <v>0</v>
      </c>
      <c r="B194" s="6">
        <f>SUM(B195)</f>
        <v>15000</v>
      </c>
    </row>
    <row r="195" spans="1:2" x14ac:dyDescent="0.25">
      <c r="A195" s="13" t="s">
        <v>64</v>
      </c>
      <c r="B195" s="4">
        <v>15000</v>
      </c>
    </row>
    <row r="196" spans="1:2" x14ac:dyDescent="0.25">
      <c r="A196" s="74" t="s">
        <v>4</v>
      </c>
      <c r="B196" s="6">
        <f>B197</f>
        <v>4000</v>
      </c>
    </row>
    <row r="197" spans="1:2" x14ac:dyDescent="0.25">
      <c r="A197" s="37" t="s">
        <v>39</v>
      </c>
      <c r="B197" s="4">
        <v>4000</v>
      </c>
    </row>
    <row r="198" spans="1:2" x14ac:dyDescent="0.25">
      <c r="A198" s="37"/>
      <c r="B198" s="4"/>
    </row>
    <row r="199" spans="1:2" x14ac:dyDescent="0.25">
      <c r="A199" s="29" t="s">
        <v>53</v>
      </c>
      <c r="B199" s="30">
        <f>B200</f>
        <v>209000</v>
      </c>
    </row>
    <row r="200" spans="1:2" x14ac:dyDescent="0.25">
      <c r="A200" s="19" t="s">
        <v>128</v>
      </c>
      <c r="B200" s="81">
        <f>SUM(B201,B204)</f>
        <v>209000</v>
      </c>
    </row>
    <row r="201" spans="1:2" x14ac:dyDescent="0.25">
      <c r="A201" s="74" t="s">
        <v>0</v>
      </c>
      <c r="B201" s="6">
        <f>SUM(B202:B203)</f>
        <v>179000</v>
      </c>
    </row>
    <row r="202" spans="1:2" x14ac:dyDescent="0.25">
      <c r="A202" s="100" t="s">
        <v>59</v>
      </c>
      <c r="B202" s="4">
        <v>9000</v>
      </c>
    </row>
    <row r="203" spans="1:2" x14ac:dyDescent="0.25">
      <c r="A203" s="100" t="s">
        <v>129</v>
      </c>
      <c r="B203" s="4">
        <v>170000</v>
      </c>
    </row>
    <row r="204" spans="1:2" x14ac:dyDescent="0.25">
      <c r="A204" s="74" t="s">
        <v>130</v>
      </c>
      <c r="B204" s="6">
        <f>B205</f>
        <v>30000</v>
      </c>
    </row>
    <row r="205" spans="1:2" x14ac:dyDescent="0.25">
      <c r="A205" s="100" t="s">
        <v>129</v>
      </c>
      <c r="B205" s="4">
        <v>30000</v>
      </c>
    </row>
    <row r="206" spans="1:2" x14ac:dyDescent="0.25">
      <c r="A206" s="39"/>
      <c r="B206" s="44"/>
    </row>
    <row r="207" spans="1:2" x14ac:dyDescent="0.25">
      <c r="A207" s="29" t="s">
        <v>53</v>
      </c>
      <c r="B207" s="30">
        <f>B208</f>
        <v>12000</v>
      </c>
    </row>
    <row r="208" spans="1:2" x14ac:dyDescent="0.25">
      <c r="A208" s="19" t="s">
        <v>131</v>
      </c>
      <c r="B208" s="81">
        <f>B209</f>
        <v>12000</v>
      </c>
    </row>
    <row r="209" spans="1:2" x14ac:dyDescent="0.25">
      <c r="A209" s="74" t="s">
        <v>0</v>
      </c>
      <c r="B209" s="6">
        <f>B210</f>
        <v>12000</v>
      </c>
    </row>
    <row r="210" spans="1:2" x14ac:dyDescent="0.25">
      <c r="A210" s="100" t="s">
        <v>132</v>
      </c>
      <c r="B210" s="4">
        <v>12000</v>
      </c>
    </row>
    <row r="211" spans="1:2" x14ac:dyDescent="0.25">
      <c r="A211" s="100"/>
      <c r="B211" s="4"/>
    </row>
    <row r="212" spans="1:2" x14ac:dyDescent="0.25">
      <c r="A212" s="29" t="s">
        <v>53</v>
      </c>
      <c r="B212" s="32">
        <f>B213</f>
        <v>20000</v>
      </c>
    </row>
    <row r="213" spans="1:2" x14ac:dyDescent="0.25">
      <c r="A213" s="22" t="s">
        <v>133</v>
      </c>
      <c r="B213" s="73">
        <f>SUM(B214)</f>
        <v>20000</v>
      </c>
    </row>
    <row r="214" spans="1:2" x14ac:dyDescent="0.25">
      <c r="A214" s="74" t="s">
        <v>0</v>
      </c>
      <c r="B214" s="6">
        <f>SUM(B215:B216)</f>
        <v>20000</v>
      </c>
    </row>
    <row r="215" spans="1:2" x14ac:dyDescent="0.25">
      <c r="A215" s="39" t="s">
        <v>59</v>
      </c>
      <c r="B215" s="18">
        <v>2000</v>
      </c>
    </row>
    <row r="216" spans="1:2" x14ac:dyDescent="0.25">
      <c r="A216" s="39" t="s">
        <v>134</v>
      </c>
      <c r="B216" s="18">
        <v>18000</v>
      </c>
    </row>
    <row r="217" spans="1:2" x14ac:dyDescent="0.25">
      <c r="A217" s="39"/>
      <c r="B217" s="18"/>
    </row>
    <row r="218" spans="1:2" ht="30" x14ac:dyDescent="0.25">
      <c r="A218" s="27" t="s">
        <v>38</v>
      </c>
      <c r="B218" s="32">
        <f>B219</f>
        <v>10000</v>
      </c>
    </row>
    <row r="219" spans="1:2" x14ac:dyDescent="0.25">
      <c r="A219" s="22" t="s">
        <v>135</v>
      </c>
      <c r="B219" s="73">
        <f>SUM(B220)</f>
        <v>10000</v>
      </c>
    </row>
    <row r="220" spans="1:2" x14ac:dyDescent="0.25">
      <c r="A220" s="101" t="s">
        <v>0</v>
      </c>
      <c r="B220" s="102">
        <f>B221</f>
        <v>10000</v>
      </c>
    </row>
    <row r="221" spans="1:2" x14ac:dyDescent="0.25">
      <c r="A221" s="39" t="s">
        <v>136</v>
      </c>
      <c r="B221" s="18">
        <v>10000</v>
      </c>
    </row>
    <row r="222" spans="1:2" x14ac:dyDescent="0.25">
      <c r="A222" s="3"/>
      <c r="B222" s="18"/>
    </row>
    <row r="223" spans="1:2" x14ac:dyDescent="0.25">
      <c r="A223" s="29" t="s">
        <v>53</v>
      </c>
      <c r="B223" s="28">
        <f>B224</f>
        <v>142278</v>
      </c>
    </row>
    <row r="224" spans="1:2" x14ac:dyDescent="0.25">
      <c r="A224" s="79" t="s">
        <v>74</v>
      </c>
      <c r="B224" s="80">
        <f>B225+B236</f>
        <v>142278</v>
      </c>
    </row>
    <row r="225" spans="1:2" x14ac:dyDescent="0.25">
      <c r="A225" s="2" t="s">
        <v>0</v>
      </c>
      <c r="B225" s="66">
        <f>SUM(B226:B235)</f>
        <v>112282</v>
      </c>
    </row>
    <row r="226" spans="1:2" x14ac:dyDescent="0.25">
      <c r="A226" s="52" t="s">
        <v>78</v>
      </c>
      <c r="B226" s="50">
        <v>6509</v>
      </c>
    </row>
    <row r="227" spans="1:2" x14ac:dyDescent="0.25">
      <c r="A227" s="3" t="s">
        <v>71</v>
      </c>
      <c r="B227" s="78">
        <v>4800</v>
      </c>
    </row>
    <row r="228" spans="1:2" x14ac:dyDescent="0.25">
      <c r="A228" s="49" t="s">
        <v>65</v>
      </c>
      <c r="B228" s="18">
        <v>10000</v>
      </c>
    </row>
    <row r="229" spans="1:2" x14ac:dyDescent="0.25">
      <c r="A229" s="3" t="s">
        <v>75</v>
      </c>
      <c r="B229" s="78">
        <v>19173</v>
      </c>
    </row>
    <row r="230" spans="1:2" x14ac:dyDescent="0.25">
      <c r="A230" s="3" t="s">
        <v>66</v>
      </c>
      <c r="B230" s="78">
        <v>6800</v>
      </c>
    </row>
    <row r="231" spans="1:2" x14ac:dyDescent="0.25">
      <c r="A231" s="3" t="s">
        <v>67</v>
      </c>
      <c r="B231" s="78">
        <v>20000</v>
      </c>
    </row>
    <row r="232" spans="1:2" x14ac:dyDescent="0.25">
      <c r="A232" s="3" t="s">
        <v>68</v>
      </c>
      <c r="B232" s="78">
        <v>10000</v>
      </c>
    </row>
    <row r="233" spans="1:2" x14ac:dyDescent="0.25">
      <c r="A233" s="3" t="s">
        <v>137</v>
      </c>
      <c r="B233" s="78">
        <v>15000</v>
      </c>
    </row>
    <row r="234" spans="1:2" x14ac:dyDescent="0.25">
      <c r="A234" s="3" t="s">
        <v>138</v>
      </c>
      <c r="B234" s="78">
        <v>14000</v>
      </c>
    </row>
    <row r="235" spans="1:2" x14ac:dyDescent="0.25">
      <c r="A235" s="3" t="s">
        <v>139</v>
      </c>
      <c r="B235" s="78">
        <v>6000</v>
      </c>
    </row>
    <row r="236" spans="1:2" x14ac:dyDescent="0.25">
      <c r="A236" s="2" t="s">
        <v>4</v>
      </c>
      <c r="B236" s="66">
        <f>SUM(B237:B244)</f>
        <v>29996</v>
      </c>
    </row>
    <row r="237" spans="1:2" x14ac:dyDescent="0.25">
      <c r="A237" s="3" t="s">
        <v>69</v>
      </c>
      <c r="B237" s="78">
        <v>2000</v>
      </c>
    </row>
    <row r="238" spans="1:2" x14ac:dyDescent="0.25">
      <c r="A238" s="3" t="s">
        <v>70</v>
      </c>
      <c r="B238" s="78">
        <v>3600</v>
      </c>
    </row>
    <row r="239" spans="1:2" x14ac:dyDescent="0.25">
      <c r="A239" s="3" t="s">
        <v>72</v>
      </c>
      <c r="B239" s="78">
        <v>4000</v>
      </c>
    </row>
    <row r="240" spans="1:2" x14ac:dyDescent="0.25">
      <c r="A240" s="3" t="s">
        <v>73</v>
      </c>
      <c r="B240" s="78">
        <v>664</v>
      </c>
    </row>
    <row r="241" spans="1:2" x14ac:dyDescent="0.25">
      <c r="A241" s="3" t="s">
        <v>163</v>
      </c>
      <c r="B241" s="78">
        <v>4750</v>
      </c>
    </row>
    <row r="242" spans="1:2" x14ac:dyDescent="0.25">
      <c r="A242" s="3" t="s">
        <v>76</v>
      </c>
      <c r="B242" s="78">
        <v>1991</v>
      </c>
    </row>
    <row r="243" spans="1:2" x14ac:dyDescent="0.25">
      <c r="A243" s="3" t="s">
        <v>77</v>
      </c>
      <c r="B243" s="78">
        <v>2991</v>
      </c>
    </row>
    <row r="244" spans="1:2" x14ac:dyDescent="0.25">
      <c r="A244" s="103" t="s">
        <v>140</v>
      </c>
      <c r="B244" s="78">
        <v>10000</v>
      </c>
    </row>
    <row r="245" spans="1:2" x14ac:dyDescent="0.25">
      <c r="A245" s="48"/>
      <c r="B245" s="51"/>
    </row>
    <row r="246" spans="1:2" ht="30" x14ac:dyDescent="0.25">
      <c r="A246" s="27" t="s">
        <v>38</v>
      </c>
      <c r="B246" s="88">
        <f>SUM(B247)</f>
        <v>6000</v>
      </c>
    </row>
    <row r="247" spans="1:2" x14ac:dyDescent="0.25">
      <c r="A247" s="82" t="s">
        <v>79</v>
      </c>
      <c r="B247" s="89">
        <f>B248</f>
        <v>6000</v>
      </c>
    </row>
    <row r="248" spans="1:2" x14ac:dyDescent="0.25">
      <c r="A248" s="77" t="s">
        <v>0</v>
      </c>
      <c r="B248" s="105">
        <f>SUM(B249)</f>
        <v>6000</v>
      </c>
    </row>
    <row r="249" spans="1:2" x14ac:dyDescent="0.25">
      <c r="A249" s="55" t="s">
        <v>80</v>
      </c>
      <c r="B249" s="83">
        <v>6000</v>
      </c>
    </row>
    <row r="250" spans="1:2" x14ac:dyDescent="0.25">
      <c r="A250" s="39"/>
      <c r="B250" s="90"/>
    </row>
    <row r="251" spans="1:2" x14ac:dyDescent="0.25">
      <c r="A251" s="29" t="s">
        <v>53</v>
      </c>
      <c r="B251" s="30"/>
    </row>
    <row r="252" spans="1:2" x14ac:dyDescent="0.25">
      <c r="A252" s="19" t="s">
        <v>81</v>
      </c>
      <c r="B252" s="84">
        <f>B253</f>
        <v>46500</v>
      </c>
    </row>
    <row r="253" spans="1:2" x14ac:dyDescent="0.25">
      <c r="A253" s="2" t="s">
        <v>0</v>
      </c>
      <c r="B253" s="85">
        <f>SUM(B254:B255)</f>
        <v>46500</v>
      </c>
    </row>
    <row r="254" spans="1:2" x14ac:dyDescent="0.25">
      <c r="A254" s="13" t="s">
        <v>82</v>
      </c>
      <c r="B254" s="54">
        <v>36500</v>
      </c>
    </row>
    <row r="255" spans="1:2" x14ac:dyDescent="0.25">
      <c r="A255" s="13" t="s">
        <v>141</v>
      </c>
      <c r="B255" s="54">
        <v>10000</v>
      </c>
    </row>
    <row r="256" spans="1:2" x14ac:dyDescent="0.25">
      <c r="A256" s="13"/>
      <c r="B256" s="54"/>
    </row>
    <row r="257" spans="1:2" x14ac:dyDescent="0.25">
      <c r="A257" s="29" t="s">
        <v>53</v>
      </c>
      <c r="B257" s="91">
        <f>SUM(B259)</f>
        <v>4000</v>
      </c>
    </row>
    <row r="258" spans="1:2" x14ac:dyDescent="0.25">
      <c r="A258" s="56" t="s">
        <v>83</v>
      </c>
      <c r="B258" s="104">
        <f>SUM(B259)</f>
        <v>4000</v>
      </c>
    </row>
    <row r="259" spans="1:2" x14ac:dyDescent="0.25">
      <c r="A259" s="2" t="s">
        <v>0</v>
      </c>
      <c r="B259" s="93">
        <f>SUM(B260)</f>
        <v>4000</v>
      </c>
    </row>
    <row r="260" spans="1:2" x14ac:dyDescent="0.25">
      <c r="A260" s="13" t="s">
        <v>84</v>
      </c>
      <c r="B260" s="92">
        <v>4000</v>
      </c>
    </row>
    <row r="261" spans="1:2" x14ac:dyDescent="0.25">
      <c r="A261" s="53"/>
      <c r="B261" s="54"/>
    </row>
    <row r="262" spans="1:2" x14ac:dyDescent="0.25">
      <c r="A262" s="29" t="s">
        <v>53</v>
      </c>
      <c r="B262" s="57">
        <f>SUM(B263)</f>
        <v>47500</v>
      </c>
    </row>
    <row r="263" spans="1:2" x14ac:dyDescent="0.25">
      <c r="A263" s="19" t="s">
        <v>85</v>
      </c>
      <c r="B263" s="84">
        <f>SUM(B264)</f>
        <v>47500</v>
      </c>
    </row>
    <row r="264" spans="1:2" x14ac:dyDescent="0.25">
      <c r="A264" s="2" t="s">
        <v>0</v>
      </c>
      <c r="B264" s="85">
        <f>SUM(B265,B266)</f>
        <v>47500</v>
      </c>
    </row>
    <row r="265" spans="1:2" x14ac:dyDescent="0.25">
      <c r="A265" s="13" t="s">
        <v>86</v>
      </c>
      <c r="B265" s="54">
        <v>2500</v>
      </c>
    </row>
    <row r="266" spans="1:2" x14ac:dyDescent="0.25">
      <c r="A266" s="13" t="s">
        <v>87</v>
      </c>
      <c r="B266" s="54">
        <v>45000</v>
      </c>
    </row>
    <row r="267" spans="1:2" x14ac:dyDescent="0.25">
      <c r="A267" s="25" t="s">
        <v>34</v>
      </c>
      <c r="B267" s="26">
        <f>SUM(B263+B258+B252+B224+B219+B213+B208+B200+B193+B186+B175+B170+B164+B159+B147+B141+B134+B127+B115+B110+B99+B94+B81+B76+B33+B247)</f>
        <v>6262382</v>
      </c>
    </row>
    <row r="268" spans="1:2" x14ac:dyDescent="0.25">
      <c r="A268" s="15"/>
      <c r="B268" s="16"/>
    </row>
    <row r="269" spans="1:2" x14ac:dyDescent="0.25">
      <c r="A269" s="17" t="s">
        <v>23</v>
      </c>
    </row>
    <row r="270" spans="1:2" ht="45.75" customHeight="1" x14ac:dyDescent="0.25">
      <c r="A270" s="108" t="s">
        <v>27</v>
      </c>
      <c r="B270" s="108"/>
    </row>
    <row r="271" spans="1:2" ht="29.25" customHeight="1" x14ac:dyDescent="0.25">
      <c r="A271" s="108" t="s">
        <v>148</v>
      </c>
      <c r="B271" s="108"/>
    </row>
    <row r="272" spans="1:2" x14ac:dyDescent="0.25">
      <c r="A272" s="40" t="s">
        <v>166</v>
      </c>
    </row>
    <row r="273" spans="1:2" x14ac:dyDescent="0.25">
      <c r="A273" s="40" t="s">
        <v>167</v>
      </c>
    </row>
    <row r="274" spans="1:2" x14ac:dyDescent="0.25">
      <c r="A274" s="40" t="s">
        <v>164</v>
      </c>
    </row>
    <row r="275" spans="1:2" x14ac:dyDescent="0.25">
      <c r="A275" s="8"/>
      <c r="B275" s="41" t="s">
        <v>24</v>
      </c>
    </row>
    <row r="276" spans="1:2" x14ac:dyDescent="0.25">
      <c r="B276" s="41" t="s">
        <v>25</v>
      </c>
    </row>
    <row r="277" spans="1:2" x14ac:dyDescent="0.25">
      <c r="B277" s="41" t="s">
        <v>26</v>
      </c>
    </row>
    <row r="278" spans="1:2" ht="46.5" customHeight="1" x14ac:dyDescent="0.25"/>
    <row r="279" spans="1:2" ht="32.25" customHeight="1" x14ac:dyDescent="0.25"/>
  </sheetData>
  <mergeCells count="17">
    <mergeCell ref="A8:B8"/>
    <mergeCell ref="A28:B28"/>
    <mergeCell ref="A29:B29"/>
    <mergeCell ref="A9:B9"/>
    <mergeCell ref="A10:B10"/>
    <mergeCell ref="A22:B22"/>
    <mergeCell ref="A23:B23"/>
    <mergeCell ref="A1:B1"/>
    <mergeCell ref="A3:B3"/>
    <mergeCell ref="A4:B4"/>
    <mergeCell ref="A6:B6"/>
    <mergeCell ref="A7:B7"/>
    <mergeCell ref="A25:B25"/>
    <mergeCell ref="A27:B27"/>
    <mergeCell ref="A21:B21"/>
    <mergeCell ref="A270:B270"/>
    <mergeCell ref="A271:B271"/>
  </mergeCells>
  <phoneticPr fontId="11" type="noConversion"/>
  <pageMargins left="0.7" right="0.7" top="0.75" bottom="0.75" header="0.3" footer="0.3"/>
  <pageSetup paperSize="9" scale="80" fitToHeight="0" orientation="portrait"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Suzana Hajnić</dc:creator>
  <cp:lastModifiedBy>Korisnik</cp:lastModifiedBy>
  <cp:lastPrinted>2025-12-04T10:43:28Z</cp:lastPrinted>
  <dcterms:created xsi:type="dcterms:W3CDTF">2018-11-21T11:55:28Z</dcterms:created>
  <dcterms:modified xsi:type="dcterms:W3CDTF">2025-12-22T11:15:20Z</dcterms:modified>
</cp:coreProperties>
</file>