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rdanam\Documents\DOKUMENTI IVANEC 2022\DOKUMENTI GOGA\Portal otvorenih podataka\"/>
    </mc:Choice>
  </mc:AlternateContent>
  <xr:revisionPtr revIDLastSave="0" documentId="8_{0EE994E6-D0B4-436A-82CA-DD6BBF86DEE7}" xr6:coauthVersionLast="47" xr6:coauthVersionMax="47" xr10:uidLastSave="{00000000-0000-0000-0000-000000000000}"/>
  <bookViews>
    <workbookView xWindow="-120" yWindow="-120" windowWidth="29040" windowHeight="15840" xr2:uid="{6654D9A5-A2A4-478B-BB5A-29CFCC1DD64E}"/>
  </bookViews>
  <sheets>
    <sheet name="Poduzetnici" sheetId="3" r:id="rId1"/>
    <sheet name="Obrtnici" sheetId="2" r:id="rId2"/>
  </sheets>
  <definedNames>
    <definedName name="_xlnm.Print_Area" localSheetId="0">Poduzetnici!$A$1:$J$263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30" i="3" l="1"/>
  <c r="J328" i="3"/>
  <c r="J325" i="3"/>
  <c r="J324" i="3"/>
  <c r="J322" i="3"/>
  <c r="J320" i="3"/>
  <c r="J319" i="3"/>
  <c r="J318" i="3"/>
  <c r="J316" i="3"/>
  <c r="J309" i="3"/>
  <c r="J308" i="3"/>
  <c r="J305" i="3"/>
  <c r="J298" i="3"/>
  <c r="J291" i="3"/>
  <c r="J287" i="3"/>
  <c r="J274" i="3"/>
  <c r="J271" i="3"/>
  <c r="J270" i="3"/>
  <c r="J268" i="3"/>
  <c r="J267" i="3"/>
  <c r="J266" i="3"/>
  <c r="J255" i="3"/>
  <c r="J250" i="3"/>
  <c r="J238" i="3"/>
  <c r="J236" i="3"/>
  <c r="J235" i="3"/>
  <c r="J234" i="3"/>
  <c r="J232" i="3"/>
  <c r="J230" i="3"/>
  <c r="J225" i="3"/>
  <c r="J223" i="3"/>
  <c r="J220" i="3"/>
  <c r="J219" i="3"/>
  <c r="J218" i="3"/>
  <c r="J217" i="3"/>
  <c r="J216" i="3"/>
  <c r="J212" i="3"/>
  <c r="J210" i="3"/>
  <c r="J201" i="3"/>
  <c r="J197" i="3"/>
  <c r="J195" i="3"/>
  <c r="J183" i="3"/>
  <c r="J182" i="3"/>
  <c r="J181" i="3"/>
  <c r="J176" i="3"/>
  <c r="J175" i="3"/>
  <c r="J173" i="3"/>
  <c r="J171" i="3"/>
  <c r="J169" i="3"/>
  <c r="J167" i="3"/>
  <c r="J159" i="3"/>
  <c r="J157" i="3"/>
  <c r="J154" i="3"/>
  <c r="J144" i="3"/>
  <c r="J143" i="3"/>
  <c r="J142" i="3"/>
  <c r="J141" i="3"/>
  <c r="J137" i="3"/>
  <c r="J130" i="3"/>
  <c r="J125" i="3"/>
  <c r="J124" i="3"/>
  <c r="J121" i="3"/>
  <c r="J120" i="3"/>
  <c r="J116" i="3"/>
  <c r="J115" i="3"/>
  <c r="J113" i="3"/>
  <c r="J111" i="3"/>
  <c r="J105" i="3"/>
  <c r="J100" i="3"/>
  <c r="J95" i="3"/>
  <c r="J91" i="3"/>
  <c r="J87" i="3"/>
  <c r="J81" i="3"/>
  <c r="J80" i="3"/>
  <c r="J78" i="3"/>
  <c r="J74" i="3"/>
  <c r="J71" i="3"/>
  <c r="J70" i="3"/>
  <c r="J69" i="3"/>
  <c r="J65" i="3"/>
  <c r="J63" i="3"/>
  <c r="J57" i="3"/>
  <c r="J55" i="3"/>
  <c r="J50" i="3"/>
  <c r="J42" i="3"/>
  <c r="J37" i="3"/>
  <c r="J24" i="3"/>
  <c r="J20" i="3"/>
  <c r="J19" i="3"/>
  <c r="J18" i="3"/>
  <c r="J17" i="3"/>
  <c r="J13" i="3"/>
  <c r="J12" i="3"/>
  <c r="J9" i="3"/>
  <c r="J260" i="2" l="1"/>
  <c r="J257" i="2"/>
  <c r="J255" i="2"/>
  <c r="J253" i="2"/>
  <c r="J252" i="2"/>
  <c r="J251" i="2"/>
  <c r="J250" i="2"/>
  <c r="J248" i="2"/>
  <c r="J247" i="2"/>
  <c r="J245" i="2"/>
  <c r="J244" i="2"/>
  <c r="J243" i="2"/>
  <c r="J242" i="2"/>
  <c r="J241" i="2"/>
  <c r="J238" i="2"/>
  <c r="J237" i="2"/>
  <c r="J235" i="2"/>
  <c r="J232" i="2"/>
  <c r="J231" i="2"/>
  <c r="J223" i="2"/>
  <c r="J222" i="2"/>
  <c r="J220" i="2"/>
  <c r="J201" i="2"/>
  <c r="J199" i="2"/>
  <c r="J196" i="2"/>
  <c r="J194" i="2"/>
  <c r="J192" i="2"/>
  <c r="J191" i="2"/>
  <c r="J186" i="2"/>
  <c r="J179" i="2"/>
  <c r="J177" i="2"/>
  <c r="J173" i="2"/>
  <c r="J171" i="2"/>
  <c r="J168" i="2"/>
  <c r="J166" i="2"/>
  <c r="J165" i="2"/>
  <c r="J159" i="2"/>
  <c r="J153" i="2"/>
  <c r="J148" i="2"/>
  <c r="J145" i="2"/>
  <c r="J130" i="2"/>
  <c r="J129" i="2"/>
  <c r="J128" i="2"/>
  <c r="J124" i="2"/>
  <c r="J119" i="2"/>
  <c r="J118" i="2"/>
  <c r="J111" i="2"/>
  <c r="J100" i="2"/>
  <c r="J94" i="2"/>
  <c r="J93" i="2"/>
  <c r="J92" i="2"/>
  <c r="J90" i="2"/>
  <c r="J88" i="2"/>
  <c r="J83" i="2"/>
  <c r="J81" i="2"/>
  <c r="J79" i="2"/>
  <c r="J78" i="2"/>
  <c r="J76" i="2"/>
  <c r="J75" i="2"/>
  <c r="J71" i="2"/>
  <c r="J67" i="2"/>
  <c r="J66" i="2"/>
  <c r="J54" i="2"/>
  <c r="J47" i="2"/>
  <c r="J45" i="2"/>
  <c r="J43" i="2"/>
  <c r="J41" i="2"/>
  <c r="J40" i="2"/>
  <c r="J29" i="2"/>
  <c r="J26" i="2"/>
  <c r="J25" i="2"/>
  <c r="J18" i="2"/>
  <c r="J8" i="2"/>
  <c r="J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Marko Krobot</author>
  </authors>
  <commentList>
    <comment ref="A164" authorId="0" shapeId="0" xr:uid="{B043C9E9-9E7C-4B34-B8AF-528978D68450}">
      <text>
        <r>
          <rPr>
            <b/>
            <sz val="9"/>
            <color indexed="81"/>
            <rFont val="Segoe UI"/>
            <family val="2"/>
            <charset val="238"/>
          </rPr>
          <t>Marko Krobot:</t>
        </r>
        <r>
          <rPr>
            <sz val="9"/>
            <color indexed="81"/>
            <rFont val="Segoe UI"/>
            <family val="2"/>
            <charset val="238"/>
          </rPr>
          <t xml:space="preserve">
Poslovanje u blokadi</t>
        </r>
      </text>
    </comment>
    <comment ref="A168" authorId="0" shapeId="0" xr:uid="{3690E01D-4AEC-48C2-8063-AC4C181D779C}">
      <text>
        <r>
          <rPr>
            <b/>
            <sz val="9"/>
            <color indexed="81"/>
            <rFont val="Segoe UI"/>
            <family val="2"/>
            <charset val="238"/>
          </rPr>
          <t>Marko Krobot:</t>
        </r>
        <r>
          <rPr>
            <sz val="9"/>
            <color indexed="81"/>
            <rFont val="Segoe UI"/>
            <family val="2"/>
            <charset val="238"/>
          </rPr>
          <t xml:space="preserve">
Poslovanje u blokadi</t>
        </r>
      </text>
    </comment>
  </commentList>
</comments>
</file>

<file path=xl/sharedStrings.xml><?xml version="1.0" encoding="utf-8"?>
<sst xmlns="http://schemas.openxmlformats.org/spreadsheetml/2006/main" count="4670" uniqueCount="2948">
  <si>
    <t xml:space="preserve">           Pregled  obrta prema NKD-u</t>
  </si>
  <si>
    <t>RB</t>
  </si>
  <si>
    <t>MBO</t>
  </si>
  <si>
    <t>NAZIV OBRTA</t>
  </si>
  <si>
    <t>KLASIFIKACIJA DJELATNOSTI</t>
  </si>
  <si>
    <t>DJELATNOST (NKD)</t>
  </si>
  <si>
    <t>ODGOVORNA OSOBA</t>
  </si>
  <si>
    <t>ADRESA</t>
  </si>
  <si>
    <t>MJESTO</t>
  </si>
  <si>
    <t>TEL. / MOB.</t>
  </si>
  <si>
    <t>E-MAIL</t>
  </si>
  <si>
    <t>1.</t>
  </si>
  <si>
    <t>"AEC" ELEKTRONIKA, AUTOMATIKA, ELEKTORINSTALCIJE, MJERENJA I PROJEKTIRANJE</t>
  </si>
  <si>
    <t>Proizvodna djelatnost</t>
  </si>
  <si>
    <t>Proizvodnja instrumenata i aparata za mjerenje, ispitivanje i navigaciju</t>
  </si>
  <si>
    <t>IVICA COPAK</t>
  </si>
  <si>
    <t>UL. METELA OŽEGOVIĆA 5, MARGEČAN</t>
  </si>
  <si>
    <t>RADOVAN</t>
  </si>
  <si>
    <t>098 267 324/098 905 4922/042 747 293</t>
  </si>
  <si>
    <t>2.</t>
  </si>
  <si>
    <t>"ALATNIČARSKI OBRT BRANKO PLEŠKO", IVANEC</t>
  </si>
  <si>
    <t>Prerađivačka industrija</t>
  </si>
  <si>
    <t xml:space="preserve">25.61 Obrada i prevlačenje metala </t>
  </si>
  <si>
    <t>Branko Pleško</t>
  </si>
  <si>
    <t>Stjepana Vukovića 71</t>
  </si>
  <si>
    <t>IVANEC</t>
  </si>
  <si>
    <t>042 782083</t>
  </si>
  <si>
    <t>3.</t>
  </si>
  <si>
    <t>"AL-PVC STOLARIJA BRLEK", PROIZVODNJA GRAĐEVNE STOLARIJE</t>
  </si>
  <si>
    <t xml:space="preserve">Proizvodnja proizvoda od plastike za građevinarstvo </t>
  </si>
  <si>
    <t>JOSIP BRLEK</t>
  </si>
  <si>
    <t>CERJE TUŽNO 36</t>
  </si>
  <si>
    <t>042 759840/ 098 968 0320</t>
  </si>
  <si>
    <t>4.</t>
  </si>
  <si>
    <t>"AMARENA" OBRT ZA PROIZVODNJU I UGOSTITELJSTVO</t>
  </si>
  <si>
    <t>Ostala prerađivačka industrija, d.n.</t>
  </si>
  <si>
    <t>ŠPREM GABRO</t>
  </si>
  <si>
    <t>IVANA GUNDULIĆA 18, IVANEC</t>
  </si>
  <si>
    <t>042 781 106/042 781 104</t>
  </si>
  <si>
    <t>sprem-amarena@vz.htnet.hr;     sprem-amarena@vz.t-com.hr</t>
  </si>
  <si>
    <t>5.</t>
  </si>
  <si>
    <t>"AS KUZMINSKI, obrt za vulkanizaciju i usluge "</t>
  </si>
  <si>
    <t>Uslužna djelatnost</t>
  </si>
  <si>
    <t>Popravci vanjskih i unutrašnjih guma te podešavanje i zamjena guma</t>
  </si>
  <si>
    <t xml:space="preserve">Mladen Kuzminski </t>
  </si>
  <si>
    <t>Vinogradska 20</t>
  </si>
  <si>
    <t>Ivanec</t>
  </si>
  <si>
    <t>098 489533</t>
  </si>
  <si>
    <t>6.</t>
  </si>
  <si>
    <t>"AS" OBRT ZA TRGOVINU I USLUGE</t>
  </si>
  <si>
    <t>Cestovni prijevoz robe</t>
  </si>
  <si>
    <t>HRUŠKAR TIHOMIR</t>
  </si>
  <si>
    <t>GAČICE 92, IVANEC</t>
  </si>
  <si>
    <t>GAČICE</t>
  </si>
  <si>
    <t>091 561 1661/ 042 747 808</t>
  </si>
  <si>
    <t>7.</t>
  </si>
  <si>
    <t>"AS" OBRT ZA UGOSTITELJSTVO</t>
  </si>
  <si>
    <t>Caffe barovi, noćni barovi, noćni klubovi, disko barovi i disko klubovi</t>
  </si>
  <si>
    <t>BREGOVIĆ BISERKA</t>
  </si>
  <si>
    <t>PRIGOREC 40A, IVANEC</t>
  </si>
  <si>
    <t>8.</t>
  </si>
  <si>
    <t>"ASC KROBIS" ZAJEDINČKI OBRT ZA POPRAVAK VOZILA</t>
  </si>
  <si>
    <t>Održavanje i popravak motornih vozila</t>
  </si>
  <si>
    <t>KROG IVICA, ŽELJKO BELAČ</t>
  </si>
  <si>
    <t>IVANEČKO NASELJE 47B, IVANEC</t>
  </si>
  <si>
    <t>IVANEČKO NASELJE</t>
  </si>
  <si>
    <t>099 404 7103</t>
  </si>
  <si>
    <t>9.</t>
  </si>
  <si>
    <t>10.</t>
  </si>
  <si>
    <t>"AUTO HRANIĆ", obrt za vuču vozila, vl. Matija Hranić</t>
  </si>
  <si>
    <t>52.21 - Uslužne djelatnosti u vezi s kopnenim prijevozom</t>
  </si>
  <si>
    <t>Matija Hranić</t>
  </si>
  <si>
    <t>Prigorec 69f</t>
  </si>
  <si>
    <t>Prigorec</t>
  </si>
  <si>
    <t>11.</t>
  </si>
  <si>
    <t>"AUTO RIBICA", obrt za prodaju motornih vozila</t>
  </si>
  <si>
    <t>Trgovina automobilima i motornim vozilima lake kategorije</t>
  </si>
  <si>
    <t>Josip Galić</t>
  </si>
  <si>
    <t>Ak. L. Šabana 32</t>
  </si>
  <si>
    <t>042 781957</t>
  </si>
  <si>
    <t>12.</t>
  </si>
  <si>
    <t>"AUTOELEKTRIKA KOLAR", obrt za održavanje i popravak motornih vozila, vl. Martin Kolar</t>
  </si>
  <si>
    <t>Trgovina na veliko i na malo; popravak motornih vozila i motocikala</t>
  </si>
  <si>
    <t xml:space="preserve"> 45.20 Održavanje i popravak motornih vozila</t>
  </si>
  <si>
    <t>Martin Kolar</t>
  </si>
  <si>
    <t>Vladimira Nazora 27, IVANEC</t>
  </si>
  <si>
    <t>099 619 1608</t>
  </si>
  <si>
    <t>13.</t>
  </si>
  <si>
    <t>"AUTOLIMARIJA CENTAR, obrt za popravak i održavanje karoserija"</t>
  </si>
  <si>
    <t>Održavanje i popravak karoserija</t>
  </si>
  <si>
    <t>Damir Piskać</t>
  </si>
  <si>
    <t>Gačice 71</t>
  </si>
  <si>
    <t>Radovan</t>
  </si>
  <si>
    <t>042 321553/   098 446760</t>
  </si>
  <si>
    <t>damirpiskac71@gmail.com,  damir.piskac@gmail.com</t>
  </si>
  <si>
    <t>14.</t>
  </si>
  <si>
    <t>"AUTO-MAČEK" AUTOMEHANIČARSKI OBRT</t>
  </si>
  <si>
    <t>MAČEK IVICA</t>
  </si>
  <si>
    <t>JEROVEC 123, IVANEC</t>
  </si>
  <si>
    <t>JEROVEC</t>
  </si>
  <si>
    <t>098 550 943</t>
  </si>
  <si>
    <t>15.</t>
  </si>
  <si>
    <t>"AUTOMEHANIČARSKI OBRT"</t>
  </si>
  <si>
    <t>VLAISAVLJEVIĆ DANIEL</t>
  </si>
  <si>
    <t>MIRKA MALEZA 67, IVANEC</t>
  </si>
  <si>
    <t>042 782 363/  091 88 77 591</t>
  </si>
  <si>
    <t>16.</t>
  </si>
  <si>
    <t>"AUTOPRIJEVOZIČKI OBRT JOSIP ROGINA"</t>
  </si>
  <si>
    <t>ROGINA JOSIP</t>
  </si>
  <si>
    <t>RADOVAN 48, RADOVAN</t>
  </si>
  <si>
    <t>042 747 384</t>
  </si>
  <si>
    <t>17.</t>
  </si>
  <si>
    <t>"AUTOPRIJEVOZNIČKI OBRT ALEN BIŠKUP"</t>
  </si>
  <si>
    <t>BIŠKUP ALEN</t>
  </si>
  <si>
    <t>RADNIČKA ULICA 1, RADOVAN</t>
  </si>
  <si>
    <t>098 174 4500</t>
  </si>
  <si>
    <t>18.</t>
  </si>
  <si>
    <t>"AUTOPRIJEVOZNIČKI OBRT IVAN BREŽNJAK"</t>
  </si>
  <si>
    <t>BREŽNJAK IVAN</t>
  </si>
  <si>
    <t>RADNIČKA ULICA 10, RADOVAN</t>
  </si>
  <si>
    <t>042 747 032</t>
  </si>
  <si>
    <t>19.</t>
  </si>
  <si>
    <t>"AUTOPRIJEVOZNIČKI OBRT TOMICA ČAKLEC"</t>
  </si>
  <si>
    <t>ČAKLEC TOMICA</t>
  </si>
  <si>
    <t>STAŽNJEVEC 78A, IVANEC</t>
  </si>
  <si>
    <t>STAŽNJEVEC</t>
  </si>
  <si>
    <t>042 810 443</t>
  </si>
  <si>
    <t>20.</t>
  </si>
  <si>
    <t>"AUTOPRIJEVOZNIK DANIJEL ĐUNĐEK"</t>
  </si>
  <si>
    <t>ĐUNĐEK DANIJEL</t>
  </si>
  <si>
    <t>LOVREČAN 20, IVANEC</t>
  </si>
  <si>
    <t>LOVREČAN</t>
  </si>
  <si>
    <t>098 990-6786</t>
  </si>
  <si>
    <t>21.</t>
  </si>
  <si>
    <t>"AUTOPRIJEVOZNIK HUDOLETNJAK"</t>
  </si>
  <si>
    <t>HUDOLETNJAK MARKO</t>
  </si>
  <si>
    <t>SALINOVEC 84, IVANEC</t>
  </si>
  <si>
    <t>SALINOVEC</t>
  </si>
  <si>
    <t>042 783 118</t>
  </si>
  <si>
    <t>22.</t>
  </si>
  <si>
    <t>"AUTOPRIJEVOZNIK JOSIP JAGIĆ"</t>
  </si>
  <si>
    <t>JAGIĆ JOSIP</t>
  </si>
  <si>
    <t>JAGIĆEVA 11, IVANEC</t>
  </si>
  <si>
    <t>042 781 557;     098 188 5273</t>
  </si>
  <si>
    <t>23.</t>
  </si>
  <si>
    <t>"AUTOPRIJEVOZNIK MARIO GREGORINA"</t>
  </si>
  <si>
    <t>GREGORINA MARIO</t>
  </si>
  <si>
    <t>ANTUNA MIHANOVIĆA 16, IVANEC</t>
  </si>
  <si>
    <t>24.</t>
  </si>
  <si>
    <t xml:space="preserve">"AUTOPRIJEVOZNIK MLADEN ROGINA" </t>
  </si>
  <si>
    <t>ROGINA MLADEN</t>
  </si>
  <si>
    <t>VINOGRADSKA ULICA 1 A, RADOVAN</t>
  </si>
  <si>
    <t>042 207 483;         098 284 724</t>
  </si>
  <si>
    <t>25.</t>
  </si>
  <si>
    <t xml:space="preserve">"AUTOPRIJEVOZNIK NENO ŠTABI" </t>
  </si>
  <si>
    <t>ŠTABI NENO</t>
  </si>
  <si>
    <t>SALINOVEC 30D, IVANEC</t>
  </si>
  <si>
    <t>042 770 811</t>
  </si>
  <si>
    <t>26.</t>
  </si>
  <si>
    <t>"AUTOPRIJEVOZ-ZAGI", PRIJEVOZNIČKI OBRT</t>
  </si>
  <si>
    <t>ZAGOREC KRUNO</t>
  </si>
  <si>
    <t>SELSKA ULICA 1, SELJANEC</t>
  </si>
  <si>
    <t>SELJANEC</t>
  </si>
  <si>
    <t>27.</t>
  </si>
  <si>
    <t>"AZ KOKOTEC, obrt za zastupanje u osiguranje "</t>
  </si>
  <si>
    <t>Financijske djelatnosti i djelatnosti osiguranja</t>
  </si>
  <si>
    <t>Djelatnosti agenata i posrednika osiguranja</t>
  </si>
  <si>
    <t>Igor Kokotec</t>
  </si>
  <si>
    <t>Mirka Maleza 12</t>
  </si>
  <si>
    <t>042/770 760     099 498 6272</t>
  </si>
  <si>
    <t>28.</t>
  </si>
  <si>
    <t>O6697660171</t>
  </si>
  <si>
    <t>"AZ SERVIS, automehaničarski obrt "</t>
  </si>
  <si>
    <t>Održavanje i mehanički popravci motornih vozila</t>
  </si>
  <si>
    <t>Zvonko Huđ</t>
  </si>
  <si>
    <t>Matije Gupca 2</t>
  </si>
  <si>
    <t>098 1664104</t>
  </si>
  <si>
    <t>29.</t>
  </si>
  <si>
    <t>"BARICA" frizerski obrt</t>
  </si>
  <si>
    <t xml:space="preserve">96.02 Frizerski saloni i saloni za uljepšavanje </t>
  </si>
  <si>
    <t>Blaženka Hunjet</t>
  </si>
  <si>
    <t>Akademika Mirka Maleza 9</t>
  </si>
  <si>
    <t>30.</t>
  </si>
  <si>
    <t>"BARUTANA", obrt za ugradnju dijelova u vozila</t>
  </si>
  <si>
    <t>45.20 - ODRŽAVANJE I POPRAVAK MOTORNIH VOZILA (pretežita djelatnost)</t>
  </si>
  <si>
    <t>Boris Videc</t>
  </si>
  <si>
    <t xml:space="preserve"> Akademika Mirka Maleza 80 A</t>
  </si>
  <si>
    <t>31.</t>
  </si>
  <si>
    <t>"BEAUTY DM"</t>
  </si>
  <si>
    <t>Marija Denac</t>
  </si>
  <si>
    <t>Trg hrvatskih  Ivanovaca 3</t>
  </si>
  <si>
    <t>095 915 2772</t>
  </si>
  <si>
    <t>32.</t>
  </si>
  <si>
    <t>"BEAUTY ZONA", obrt za uljepšavanje i njegu, vl. Janja Rajh</t>
  </si>
  <si>
    <t>96.02 Frizerski saloni i saloni za uljepšavanje</t>
  </si>
  <si>
    <t>Janja Rajh</t>
  </si>
  <si>
    <t>Ivana Gundulića 2 a, IVANEC</t>
  </si>
  <si>
    <t>33.</t>
  </si>
  <si>
    <t>O1337676520</t>
  </si>
  <si>
    <t>"BELLISSIMO", trgovački obrt, vl. Vlado Kušenić</t>
  </si>
  <si>
    <t>47.71 Trgovina na malo odjećom u specijaliziranim prodavaonicama</t>
  </si>
  <si>
    <t>Vlado Kušenić</t>
  </si>
  <si>
    <t>Trg hrvatskih ivanovaca 1, 42240 Ivanec</t>
  </si>
  <si>
    <t xml:space="preserve">app1@net.hr </t>
  </si>
  <si>
    <t>34.</t>
  </si>
  <si>
    <t>"BIBA", obrt za frizerske usluge, vl. Biserka Čiček</t>
  </si>
  <si>
    <t>96.02 - Frizerski saloni i saloni za uljepšavanje</t>
  </si>
  <si>
    <t>Biserka Čiček</t>
  </si>
  <si>
    <t>Rudolfa Rajtera 2</t>
  </si>
  <si>
    <t>35.</t>
  </si>
  <si>
    <t>"BIBI", obrt za proizvodnju ostalih proizvoda od drva, vl. Biserko Vidaček</t>
  </si>
  <si>
    <t>16.29 Proizvodnja ostalih proizvoda od drva, proizvoda od pluta, slame i pletarskih materijala</t>
  </si>
  <si>
    <t>Biserko Vidaček</t>
  </si>
  <si>
    <t>Ulica Kralja Zvonimira 3, Seljanec</t>
  </si>
  <si>
    <t>Radovan, Ivanec</t>
  </si>
  <si>
    <t>biserkovidacek@gmail.com</t>
  </si>
  <si>
    <t>36.</t>
  </si>
  <si>
    <t>"BIJELI CVIJET" UGOSTITELJSKI OBRT</t>
  </si>
  <si>
    <t>Priprema i usluživanje pića</t>
  </si>
  <si>
    <t>ŽELJEZIĆ DRAŽEN</t>
  </si>
  <si>
    <t>BEDENEC 106, IVANEC</t>
  </si>
  <si>
    <t>BEDENEC</t>
  </si>
  <si>
    <t>042 701 077</t>
  </si>
  <si>
    <t>37.</t>
  </si>
  <si>
    <t xml:space="preserve"> "BIŠKUP", OBRT ZA TRGOVINU I USLUGE</t>
  </si>
  <si>
    <t>47.77 - TRGOVINA NA MALO SATOVIMA I NAKITOM U SPECIJALIZIRANIM PRODAVAONICAMA</t>
  </si>
  <si>
    <t>BOŽENA BIŠKUP</t>
  </si>
  <si>
    <t>AKADEMIKA MIRKA MALEZA 35, IVANEC</t>
  </si>
  <si>
    <t>042 781 265</t>
  </si>
  <si>
    <t>38.</t>
  </si>
  <si>
    <t>"BOBA" FRIZERSKI SALON</t>
  </si>
  <si>
    <t>Frizerski saloni i saloni za uljepšavanje</t>
  </si>
  <si>
    <t>VIDAČEK BOŽICA</t>
  </si>
  <si>
    <t>TRG HRVATSKIH IVANOVACA 9, IVANEC</t>
  </si>
  <si>
    <t>042 631 199</t>
  </si>
  <si>
    <t>39.</t>
  </si>
  <si>
    <t xml:space="preserve">"BOKI" STAKLARSKI OBRT </t>
  </si>
  <si>
    <t xml:space="preserve">Soboslikarski i staklarski radovi </t>
  </si>
  <si>
    <t>BOŽIDAR MILETIĆ</t>
  </si>
  <si>
    <t>MIRKA MALEZA 2</t>
  </si>
  <si>
    <t>042 783977;       095 190 2775;   770 797</t>
  </si>
  <si>
    <t>40.</t>
  </si>
  <si>
    <t>"BUENO CAFFE", ugostiteljski obrt, vl. Marko Križanec</t>
  </si>
  <si>
    <t>56.30 Djelatnosti pripreme i usluživanja pića</t>
  </si>
  <si>
    <t>Marko Križanec</t>
  </si>
  <si>
    <t>I. G. KOVAČIĆA 16</t>
  </si>
  <si>
    <t>41.</t>
  </si>
  <si>
    <t>"CARRERA" OBRT ZA PRIJEVOZ, TRGOVINU I USLUGE</t>
  </si>
  <si>
    <t>GOLUB TOMISLAV</t>
  </si>
  <si>
    <t>PUNIKVE 8B, IVANEC</t>
  </si>
  <si>
    <t>097 770 8700</t>
  </si>
  <si>
    <t>42.</t>
  </si>
  <si>
    <t>"CENTRAL" uslužni obrt, Robert Friščić</t>
  </si>
  <si>
    <t>68.20 - IZNAJMLJIVANJE I UPRAVLJANJE VLASTITIM NEKRETNINAMA ILI NEKRETNINAMA UZETIM U ZAKUP (LEASING) (pretežita djelatnost)</t>
  </si>
  <si>
    <t>Robert Friščić</t>
  </si>
  <si>
    <t>TRG HRVATSKIH IVANOVACA 10</t>
  </si>
  <si>
    <t>042/784 050</t>
  </si>
  <si>
    <t>43.</t>
  </si>
  <si>
    <t>"CHIBO" TRGOVINA I USLUGE</t>
  </si>
  <si>
    <t>Trgovina na malo u nespecijaliziranim prodavaonicama pretežno hranom, pićima i duhanskim proizvodima</t>
  </si>
  <si>
    <t>ĆIBARIĆ IVAN</t>
  </si>
  <si>
    <t>IVANA GUNDULIĆA 2B, IVANEC</t>
  </si>
  <si>
    <t>042 782 527;     771 861; 098452820</t>
  </si>
  <si>
    <t>44.</t>
  </si>
  <si>
    <t>"CODINO", obrt za računalno programiranje, vl. Dino Krtanjek</t>
  </si>
  <si>
    <t>Informacije i komunikacije</t>
  </si>
  <si>
    <t>62.01 Računalno programiranje</t>
  </si>
  <si>
    <t>Dino Krtnjek</t>
  </si>
  <si>
    <t>Bedenec 20, Ivanec</t>
  </si>
  <si>
    <t>Bedenec</t>
  </si>
  <si>
    <t>45.</t>
  </si>
  <si>
    <t>"CRISTY", obrt za uljepšavanje</t>
  </si>
  <si>
    <t xml:space="preserve">	96.02 - FRIZERSKI SALONI I SALONI ZA ULJEPŠAVANJE (pretežita djelatnost)</t>
  </si>
  <si>
    <t>Kristina Sokač</t>
  </si>
  <si>
    <t>Lovrečan 46 A</t>
  </si>
  <si>
    <t>46.</t>
  </si>
  <si>
    <t>"Croapi", obrt za informatičke usluge, umjetnu inteligenciju i savjetovanje, vl. Milan Pavlović</t>
  </si>
  <si>
    <t>Milan Pavlović</t>
  </si>
  <si>
    <t>VLADIMIRA NAZORA 3, IVANEC</t>
  </si>
  <si>
    <t>47.</t>
  </si>
  <si>
    <t>"CROATIAN NOMAD"</t>
  </si>
  <si>
    <t xml:space="preserve">73.11 Agencije za promidžbu (reklamu i propagandu) </t>
  </si>
  <si>
    <t>Domagoj Sever</t>
  </si>
  <si>
    <t>Akademika Ladislava Šabana 1</t>
  </si>
  <si>
    <t>dsevervz@gmail.com</t>
  </si>
  <si>
    <t>48.</t>
  </si>
  <si>
    <t>"CVJEĆARSKO ARANŽERSKE USLUGE BOŽICA SUNJSKI"</t>
  </si>
  <si>
    <t>Ostale osobne uslužne djelatnosti, d.n.</t>
  </si>
  <si>
    <t>SLUNJSKI BOŽICA</t>
  </si>
  <si>
    <t>RUDARSKA ULICA 2, RADOVAN</t>
  </si>
  <si>
    <t>042 747 583</t>
  </si>
  <si>
    <t>49.</t>
  </si>
  <si>
    <t>"DADO-TRANSPORT" - PRIJEVOZNIČKI OBRT</t>
  </si>
  <si>
    <t>ŠIMEK DALIBOR</t>
  </si>
  <si>
    <t>OSEČKA 66, IVANEC</t>
  </si>
  <si>
    <t>OSEČKA</t>
  </si>
  <si>
    <t>042 747 148; 0981781229</t>
  </si>
  <si>
    <t>50.</t>
  </si>
  <si>
    <t>"DAJ-DAM" UGOSTITELJSKI OBRT</t>
  </si>
  <si>
    <t>KUZMINSKI ŠTEFICA</t>
  </si>
  <si>
    <t>MIRKA MALEZA 4, IVANEC</t>
  </si>
  <si>
    <t>042 781 195</t>
  </si>
  <si>
    <t>51.</t>
  </si>
  <si>
    <t>"DANICA" UGOSTITELJSKI OBRT</t>
  </si>
  <si>
    <t>Djelatnost pripreme i usluživanja pića</t>
  </si>
  <si>
    <t>KOZULIĆ MIROSLAV</t>
  </si>
  <si>
    <t>MARGEČAN 1, MARGEČAN</t>
  </si>
  <si>
    <t>MARGEČAN</t>
  </si>
  <si>
    <t>042 747 313</t>
  </si>
  <si>
    <t>52.</t>
  </si>
  <si>
    <t>"DANKOS", obrt za savjetovanje</t>
  </si>
  <si>
    <t>70.22 - SAVJETOVANJE U VEZI S POSLOVANJEM I OSTALIM UPRAVLJANJEM</t>
  </si>
  <si>
    <t>Danijela Kos</t>
  </si>
  <si>
    <t>Ribić Breg 1 B</t>
  </si>
  <si>
    <t>53.</t>
  </si>
  <si>
    <t>"DB-GRADNJA", obrt za završne građevinske radove, vl. Daniel Brežnjak</t>
  </si>
  <si>
    <t>Građevinarstvo</t>
  </si>
  <si>
    <t xml:space="preserve">	43.39 - OSTALI ZAVRŠNI GRAĐEVINSKI RADOVI (pretežita djelatnost)</t>
  </si>
  <si>
    <t>Daniel Brežnjak</t>
  </si>
  <si>
    <t>Ulica Breznice 15</t>
  </si>
  <si>
    <t>54.</t>
  </si>
  <si>
    <t>"DIGITALNI MARKETING", obrt za promidžbu, vl. Petra Sambolec</t>
  </si>
  <si>
    <t>Stručne, znanstvene i tehničke djelatnosti</t>
  </si>
  <si>
    <t>74.10 Specijalizirane dizajnerske djelatnosti</t>
  </si>
  <si>
    <t>Petra Sambolec</t>
  </si>
  <si>
    <t>Bedenec 10</t>
  </si>
  <si>
    <t xml:space="preserve">tezak.petra@gmail.com   </t>
  </si>
  <si>
    <t>55.</t>
  </si>
  <si>
    <t>o5331977358</t>
  </si>
  <si>
    <t>"DREAMBOX", obrt za poduku, marketing i digitalno snimanje, vl. Silvija Copak</t>
  </si>
  <si>
    <t>Obrazovanje</t>
  </si>
  <si>
    <t>85.59 Ostalo obrazovanje i poučavanje, d. n.</t>
  </si>
  <si>
    <t>Silvija Copak</t>
  </si>
  <si>
    <t>Ulica Metela Ožegovića 5, MARGEČAN</t>
  </si>
  <si>
    <t>56.</t>
  </si>
  <si>
    <t>"DŠ", obrt za vulkanizaciju</t>
  </si>
  <si>
    <t xml:space="preserve"> 45.20 Održavanje i popravak motornih vozila </t>
  </si>
  <si>
    <t>Dubravko Šoštar</t>
  </si>
  <si>
    <t>Matije Gupca 9b</t>
  </si>
  <si>
    <t>57.</t>
  </si>
  <si>
    <t xml:space="preserve">"DUBOVEČAK", obrt za knjigovodstvene usluge </t>
  </si>
  <si>
    <t>Računovodstveni, knjigovodstveni poslovi</t>
  </si>
  <si>
    <t xml:space="preserve">Ivica Dubovečak </t>
  </si>
  <si>
    <t>Mirka Maleza 18</t>
  </si>
  <si>
    <t>042 781524</t>
  </si>
  <si>
    <t>idubovecak86@gmail.com</t>
  </si>
  <si>
    <t>58.</t>
  </si>
  <si>
    <t>"DUCHEM", obrt za stručne, znastvene i tehničke djelatnosti, vl. Davor Dubovečak</t>
  </si>
  <si>
    <t>Ostale stručne, znanstvene i tehničke djelatnosti, d. n.</t>
  </si>
  <si>
    <t>Davor Dubovečak</t>
  </si>
  <si>
    <t>Mirka Maleza 91</t>
  </si>
  <si>
    <t>59.</t>
  </si>
  <si>
    <t>"DVORANA VITA" USLUGA IZNAJMLJIVANJA</t>
  </si>
  <si>
    <t>Upravljanje nekretninama uz naplatu ili na osnovi ugovora</t>
  </si>
  <si>
    <t>FRIŠČIĆ IVICA</t>
  </si>
  <si>
    <t>IVANA GUNDULIĆA 19, IVANEC</t>
  </si>
  <si>
    <t>042 783 678</t>
  </si>
  <si>
    <t>60.</t>
  </si>
  <si>
    <t xml:space="preserve">	98284029</t>
  </si>
  <si>
    <t>"EL KIDS NAPUHANCI", uslužni obrt</t>
  </si>
  <si>
    <t>77.21 - IZNAJMLJIVANJE I DAVANJE U ZAKUP (LEASING) OPREME ZA REKREACIJU I SPORT (pretežita djelatnost)</t>
  </si>
  <si>
    <t>Pamela Hančić</t>
  </si>
  <si>
    <t>Lančić 9</t>
  </si>
  <si>
    <t>61.</t>
  </si>
  <si>
    <t xml:space="preserve">"ELEKTRO GOLUB", uslužne i komunalne djelatnosti </t>
  </si>
  <si>
    <t>Elektroinstalacijski radovi</t>
  </si>
  <si>
    <t xml:space="preserve">STJEPAN GOLUB </t>
  </si>
  <si>
    <t>HORVATSKO 62</t>
  </si>
  <si>
    <t>042 781496;             099 3313444;        099 7055489</t>
  </si>
  <si>
    <t>62.</t>
  </si>
  <si>
    <t>"ELEKTRONIKA FRIŠČIĆ"</t>
  </si>
  <si>
    <t xml:space="preserve">Popravak elektroničkih uređaja za široku potrošnju </t>
  </si>
  <si>
    <t xml:space="preserve"> DAMIR FRIŠČIĆ</t>
  </si>
  <si>
    <t>ZELENI DOL 14</t>
  </si>
  <si>
    <t>098 268147</t>
  </si>
  <si>
    <t>63.</t>
  </si>
  <si>
    <t>"ELEKTROPUNKT" USLUGE, TRGOVINA I UGOSTITELJSTVO</t>
  </si>
  <si>
    <t>Djelatnost pružanja smještaja te pripreme i usluživanja hrane</t>
  </si>
  <si>
    <t>DUŠAK BRANKO</t>
  </si>
  <si>
    <t>AKADEMIKA MIRKA MALEZA 8, IVANEC</t>
  </si>
  <si>
    <t>042 781 005;              782 204; 0989216450</t>
  </si>
  <si>
    <t>elektropunkt@h-1.hr</t>
  </si>
  <si>
    <t>64.</t>
  </si>
  <si>
    <t xml:space="preserve">"ELEKTROTEHNIČAR" ELEKTROINSTALACIJSKI OBRT </t>
  </si>
  <si>
    <t>JOSIP BUHIN</t>
  </si>
  <si>
    <t>MARGEČAN, Ulica Breznice 3</t>
  </si>
  <si>
    <t>65.</t>
  </si>
  <si>
    <t>"ELMAK", obrt za elektroinstalacije, vl. Kristijan Krtanjek</t>
  </si>
  <si>
    <t>Građevinska djelatnost</t>
  </si>
  <si>
    <t xml:space="preserve">43.21 Elektroinstalacijski radovi </t>
  </si>
  <si>
    <t>Kristijan Krtanjek</t>
  </si>
  <si>
    <t>Vrtna ulica 39</t>
  </si>
  <si>
    <t>66.</t>
  </si>
  <si>
    <t>"ENTER" OBRT ZA TRGOVINU</t>
  </si>
  <si>
    <t>47.52 - TRGOVINA NA MALO SANITARNOM OPREMOM, ŽELJEZNOM ROBOM, BOJAMA, STAKLOM I
OSTALIM GRAĐEVNIM MATERIJALOM</t>
  </si>
  <si>
    <t>VEDRAN FLEGAR</t>
  </si>
  <si>
    <t>VLADIMIRA NAZORA 18, IVANEC</t>
  </si>
  <si>
    <t>042 782 660</t>
  </si>
  <si>
    <t>67.</t>
  </si>
  <si>
    <t>"EVINA KUĆA", obrt za iznajmljivanje kuća za odmor, vozila i ostale usluge</t>
  </si>
  <si>
    <t>55.90 - OSTALI SMJEŠTAJ (pretežita djelatnost)</t>
  </si>
  <si>
    <t>Zlatko Šarolić</t>
  </si>
  <si>
    <t>Knapić 47</t>
  </si>
  <si>
    <t>68.</t>
  </si>
  <si>
    <t>"EXKLUSIVE INTERIJERI" OBRT ZA UGRADNJU STOLARIJE, DIZAJN I ČIŠĆENJE</t>
  </si>
  <si>
    <t xml:space="preserve">43.32 Ugradnja stolarije </t>
  </si>
  <si>
    <t>Karlo Levanić</t>
  </si>
  <si>
    <t>Ulica Zeleni Dol 4</t>
  </si>
  <si>
    <t>karlo.levanic@gmail.com</t>
  </si>
  <si>
    <t>69.</t>
  </si>
  <si>
    <t>"FAKTOR 8, obrt za obradu metala"</t>
  </si>
  <si>
    <t xml:space="preserve">Metalurška djelatnost </t>
  </si>
  <si>
    <t>Strojna obrada metala</t>
  </si>
  <si>
    <t xml:space="preserve">Željko Štefanko </t>
  </si>
  <si>
    <t>Prigorec 111 A</t>
  </si>
  <si>
    <t>042 783033</t>
  </si>
  <si>
    <t>stefonjka@gmail.com</t>
  </si>
  <si>
    <t>70.</t>
  </si>
  <si>
    <t>"FLORA" CVJEĆARNICA</t>
  </si>
  <si>
    <t>Ostale osobne uslužne djelatnosti</t>
  </si>
  <si>
    <t>LONČAR-FODREK JASMINKA</t>
  </si>
  <si>
    <t>MIRKA MALEZA 37, IVANEC</t>
  </si>
  <si>
    <t>042 784 260</t>
  </si>
  <si>
    <t>71.</t>
  </si>
  <si>
    <t xml:space="preserve">"FRIGO TEHNIKA" OBRT ZA RASHLADNU I KLIMA TEHNIKU </t>
  </si>
  <si>
    <t xml:space="preserve">Uvođenje instalacija vodovoda, kanalizacije i plina i instalacija za grijanje i klimatizaciju </t>
  </si>
  <si>
    <t>KRISTJAN BAJSIĆ</t>
  </si>
  <si>
    <t>VARAŽDINSKA BB</t>
  </si>
  <si>
    <t>042 770 763;         098 379 698</t>
  </si>
  <si>
    <t>72.</t>
  </si>
  <si>
    <t>"FRISKO", obrt za uređivanje i njegu pasa</t>
  </si>
  <si>
    <t>96.09 Ostale osobne uslužne djelatnosti, d. n.</t>
  </si>
  <si>
    <t>Ljiljana Mioković</t>
  </si>
  <si>
    <t>Vladimira Nazora 42a</t>
  </si>
  <si>
    <t>098 951 1205</t>
  </si>
  <si>
    <t>ljiljana.miokovic@gmail.com</t>
  </si>
  <si>
    <t>73.</t>
  </si>
  <si>
    <t>"FRIŠĆIĆ" TRGOVINA I USLUGE</t>
  </si>
  <si>
    <t>Trgovina na malo novinama, papirnatom robom i pisaćim priborom u specijaliziranim prodavaonicama</t>
  </si>
  <si>
    <t>GALIĆ ANDREJA</t>
  </si>
  <si>
    <t>V.NAZORA 3/5, IVANEC</t>
  </si>
  <si>
    <t>042 783 665</t>
  </si>
  <si>
    <t>74.</t>
  </si>
  <si>
    <t>"FRIZERSKI OBRT "GLOSS""</t>
  </si>
  <si>
    <t>SVETEC MARIJANA</t>
  </si>
  <si>
    <t>EUGENA KUMIČIĆA 8, IVANEC</t>
  </si>
  <si>
    <t>042 784 570</t>
  </si>
  <si>
    <t>75.</t>
  </si>
  <si>
    <t xml:space="preserve">	97714828</t>
  </si>
  <si>
    <t>"Frizerski salon Lidija", obrt za frizerske usluge i usluge uljepšavanja</t>
  </si>
  <si>
    <t>96.02 - FRIZERSKI SALONI I SALONI ZA ULJEPŠAVANJE (pretežita djelatnost)</t>
  </si>
  <si>
    <t>Lidija Vidaček</t>
  </si>
  <si>
    <t>Lovrečan 119 a</t>
  </si>
  <si>
    <t>76.</t>
  </si>
  <si>
    <t>"FRIZERSKI SALON SENSUAL"</t>
  </si>
  <si>
    <t>SAMBOLEK SLAĐANA</t>
  </si>
  <si>
    <t>TRG HRVATSKIH IVANOVACA 3, IVANEC</t>
  </si>
  <si>
    <t>091 570 0885</t>
  </si>
  <si>
    <t>77.</t>
  </si>
  <si>
    <t>"FRIZERSKI STUDIO V.A.L", obrt za frizerske usluge, vl. Andreja Čiček Lepoglavec</t>
  </si>
  <si>
    <t>Ostale uslužne djelatnosti</t>
  </si>
  <si>
    <t xml:space="preserve"> 96.02 Frizerski saloni i saloni za uljepšavanje</t>
  </si>
  <si>
    <t>Andreja Čiček Lepoglavec</t>
  </si>
  <si>
    <t>Salinovec 8, 42240 Ivanec</t>
  </si>
  <si>
    <t>Salinovec</t>
  </si>
  <si>
    <t xml:space="preserve">ciceklepoglavecandreja@gmail.com </t>
  </si>
  <si>
    <t>78.</t>
  </si>
  <si>
    <t>"GAGA" GRAĐEVINARSTVO I USLUGE</t>
  </si>
  <si>
    <t>Djelatnost restorana i ostalih objekata za pripremu i usluživanje hrane</t>
  </si>
  <si>
    <t>ISEINI SADIK</t>
  </si>
  <si>
    <t>VLADIMIRA NAZORA BB, IVANEC</t>
  </si>
  <si>
    <t>098 948 9651</t>
  </si>
  <si>
    <t>79.</t>
  </si>
  <si>
    <t>OOO84343788</t>
  </si>
  <si>
    <t>"GLOSS BOSS", obrt za poliranje i čišćenje vozila, vl. Danijel Slivar</t>
  </si>
  <si>
    <t>45.20 Održavanje i popravak motornih vozila</t>
  </si>
  <si>
    <t>Danijel Slivar</t>
  </si>
  <si>
    <t>Vuglovec 35a, 42240 Ivanec</t>
  </si>
  <si>
    <t>Vuglovec</t>
  </si>
  <si>
    <t>099 757 2143</t>
  </si>
  <si>
    <t>80.</t>
  </si>
  <si>
    <t>"GOLD GRADNJA", zajednički obrt za usluge građevinskim strojevima, vl. Danica Lukavečki i Dragutin Lukavečki</t>
  </si>
  <si>
    <t>43. 11 Uklanjanje građevina</t>
  </si>
  <si>
    <t>Danica i Dragutin Lukavečki</t>
  </si>
  <si>
    <t>Lukavec 43</t>
  </si>
  <si>
    <t>81.</t>
  </si>
  <si>
    <t>"GOLUB", obrt za pranje i čišćenje motornih vozila, vl. Ružica Golub</t>
  </si>
  <si>
    <t>45.20, Održavanje i popravak motornih vozila</t>
  </si>
  <si>
    <t>Ružica Golub</t>
  </si>
  <si>
    <t>Punikve 8b</t>
  </si>
  <si>
    <t>82.</t>
  </si>
  <si>
    <t>"GRADITELJSTVO ANDRIJA GRABAR"</t>
  </si>
  <si>
    <t>Gradnja stambenih i nestambenih zgrada</t>
  </si>
  <si>
    <t>ANDRIJA GRABAR</t>
  </si>
  <si>
    <t>VARAŽDINSKA 7A</t>
  </si>
  <si>
    <t>042 782669; 098/372-880</t>
  </si>
  <si>
    <t xml:space="preserve"> andrija.grabar@vz.t-com.hr</t>
  </si>
  <si>
    <t>83.</t>
  </si>
  <si>
    <t>"GRAPHING + STUDIO"</t>
  </si>
  <si>
    <t>Specijalizirane dizajnerske djelatnosti</t>
  </si>
  <si>
    <t>ROBERT GEČEK</t>
  </si>
  <si>
    <t>VLADIMIRA NAZORA 4</t>
  </si>
  <si>
    <t>098 268 862</t>
  </si>
  <si>
    <t>84.</t>
  </si>
  <si>
    <t>"GRD" obrt za proizvodnju metalnih konstrukcija, vl. Nedeljko Grd</t>
  </si>
  <si>
    <t>33.12 - Popravak strojeva</t>
  </si>
  <si>
    <t>Nedeljko Grd</t>
  </si>
  <si>
    <t>Bedenec 230 a</t>
  </si>
  <si>
    <t>85.</t>
  </si>
  <si>
    <t>"HABUZIN" PRIJEVOZ, USLUGE I TRGOVINA</t>
  </si>
  <si>
    <t>Proizvodnja ambalaže od drva</t>
  </si>
  <si>
    <t>HABUZIN STJEPAN</t>
  </si>
  <si>
    <t>LOVREČAN 24, IVANEC</t>
  </si>
  <si>
    <t>098 929 9381</t>
  </si>
  <si>
    <t>86.</t>
  </si>
  <si>
    <t>"HACIENDA CENTAR", obrt za iznajmljivanje i davanje u zakup sportske opreme, vl. Vilim Poljak</t>
  </si>
  <si>
    <t>Administrativne i pomoćne uslužne djelatnosti</t>
  </si>
  <si>
    <t>77.21 Iznajmljivanje i davanje u zakup (lea­sing) opreme za rekreaciju i sport</t>
  </si>
  <si>
    <t>Vilim Poljak</t>
  </si>
  <si>
    <t>Škriljevec 79 (42242 Škriljevec - Ivanec)</t>
  </si>
  <si>
    <t>Škriljevec</t>
  </si>
  <si>
    <t>87.</t>
  </si>
  <si>
    <t xml:space="preserve">"HELENA" PEČENJE KOLAČA </t>
  </si>
  <si>
    <t>Proizvodnja kruha; Proizvodnja svježih peciva, slastičarskih proizvoda i kolača</t>
  </si>
  <si>
    <t>BISERKA HRANIĆ</t>
  </si>
  <si>
    <t>PRIGOREC 116</t>
  </si>
  <si>
    <t>099 710 0417</t>
  </si>
  <si>
    <t>88.</t>
  </si>
  <si>
    <t>"HOTEL ORION", obrt za ugostiteljstvo i turizam</t>
  </si>
  <si>
    <t>55.10.01 - HOTEL, HOTEL BAŠTINA, APARTHOTEL, TURISTIČKO NASELJE, TURISTIČKI APARTMANI, PANSION, GUEST HOUSE S USLUGOM PREHRANE, PIĆA, NAPITAKA I SLASTICA</t>
  </si>
  <si>
    <t>Tea Molnar</t>
  </si>
  <si>
    <t>HORVATSKO 28, IVANEC</t>
  </si>
  <si>
    <t>HORVATSKO</t>
  </si>
  <si>
    <t>042 770 650;      771 794; 098/956-4669 (Darko Molnar)</t>
  </si>
  <si>
    <t>89.</t>
  </si>
  <si>
    <t>"HUDOLETNJAK-TRANSPORTI" PRIJEVOZNIČKI OBRT</t>
  </si>
  <si>
    <t>HUDOLETNJAK JOSIP</t>
  </si>
  <si>
    <t>SALINOVEC 91, IVANEC</t>
  </si>
  <si>
    <t>091 532 5776</t>
  </si>
  <si>
    <t>90.</t>
  </si>
  <si>
    <t>"HV GRAVIRANJE", obrt za lasersko graviranje, vl. Vladimir Habunek</t>
  </si>
  <si>
    <t>Umjetnost, zabava i rekreacija</t>
  </si>
  <si>
    <t>90.03 Umjetničko stvaralaštvo</t>
  </si>
  <si>
    <t>Vladimir Habunek</t>
  </si>
  <si>
    <t>Lovrečan 62</t>
  </si>
  <si>
    <t>nije započelo obavljanje obrta(16.7.2019. registriran)</t>
  </si>
  <si>
    <t>91.</t>
  </si>
  <si>
    <t>"INK 66", obrt za tetoviranje, vl. Mario Sever</t>
  </si>
  <si>
    <t>Mario Sever</t>
  </si>
  <si>
    <t>Trg hrvatskih ivanovaca 9, 42240 Ivanec</t>
  </si>
  <si>
    <t>098 494 448</t>
  </si>
  <si>
    <t>92.</t>
  </si>
  <si>
    <t>"INSTALACIJE OČURŠČAK" obrt za instalacije - voda, grijanje i hlađenje, vl. Ivan Očurščak</t>
  </si>
  <si>
    <t>43.22 Uvođenje instalacija vodovoda, kanalizacije i plina i instalacija za grijanje i klimatizaciju</t>
  </si>
  <si>
    <t>Ivan Očurščak</t>
  </si>
  <si>
    <t>Ivanečki Vrhovec 1</t>
  </si>
  <si>
    <t>Ivanečki Vrhovec</t>
  </si>
  <si>
    <t>ivan.ocurscak2208@gmail.com</t>
  </si>
  <si>
    <t>93.</t>
  </si>
  <si>
    <t xml:space="preserve">"INSTALACIJSKI SUSTAVI - FIŠTREK" </t>
  </si>
  <si>
    <t>TOMO FIŠTREK</t>
  </si>
  <si>
    <t>JEZERSKI PUT 28</t>
  </si>
  <si>
    <t>042 783 360;  099/807 8000</t>
  </si>
  <si>
    <t>94.</t>
  </si>
  <si>
    <t>"INTERIJERI BOSAK", obrt za popravak namještaja i usluge</t>
  </si>
  <si>
    <t>43.32 - UGRADNJA STOLARIJE (pretežita djelatnost)</t>
  </si>
  <si>
    <t>Ivica Bosak</t>
  </si>
  <si>
    <t>Ulica Breznice 7</t>
  </si>
  <si>
    <t>95.</t>
  </si>
  <si>
    <t>O6582037905</t>
  </si>
  <si>
    <t>"IRA", obrt za frizerske usluge, vl. Irena Medved</t>
  </si>
  <si>
    <t>Irena Medved</t>
  </si>
  <si>
    <t>Trg hrvatskih ivanovaca 3, 42240 Ivanec</t>
  </si>
  <si>
    <t>96.</t>
  </si>
  <si>
    <t>"IRIS CVJEĆARSKI OBRT"</t>
  </si>
  <si>
    <t>Ostala trgovina na malo u nespecijaliziranim prodavaonicama</t>
  </si>
  <si>
    <t>ANICA FEREK</t>
  </si>
  <si>
    <t>MIRKA MALEZA 20, IVANEC</t>
  </si>
  <si>
    <t>042 781 605</t>
  </si>
  <si>
    <t>ferek.anica@gmail.com</t>
  </si>
  <si>
    <t>97.</t>
  </si>
  <si>
    <t>"ITALY SHOP" TRGOVAČKI OBRT</t>
  </si>
  <si>
    <t>Trgovina na malo odjećom u specijaliziranim prodavaonicama</t>
  </si>
  <si>
    <t>BOLČEVIĆ BOŽICA</t>
  </si>
  <si>
    <t>042  783 490</t>
  </si>
  <si>
    <t>98.</t>
  </si>
  <si>
    <t>"IVANČICA", obrt za frizerske usluge, vl. Ivančica Rešetar</t>
  </si>
  <si>
    <t>Ivančica Rešetar</t>
  </si>
  <si>
    <t>Akademika Mirka Maleza 14, 42240 Ivanec</t>
  </si>
  <si>
    <t>99.</t>
  </si>
  <si>
    <t>"IVANEČKA PEKARA", pekarski obrt</t>
  </si>
  <si>
    <t>10.71 - PROIZVODNJA KRUHA; PROIZVODNJA SVJEŽIH PECIVA, SLASTIČARSKIH PROIZVODA I KOLAČA</t>
  </si>
  <si>
    <t>NJEGOVEC BORIS</t>
  </si>
  <si>
    <t>Ivana Gundulića 17 (Izdvojeni pogon- Mirka Maleza 14 Ivanec)</t>
  </si>
  <si>
    <t>100.</t>
  </si>
  <si>
    <t>"IZOLATERSKI I LIMARSKI OBRT BOŽIDAR GUŽVINEC"</t>
  </si>
  <si>
    <t xml:space="preserve">Proizvodnja razni proizvoda od metala - žljebova i sl limarskih proizvoda </t>
  </si>
  <si>
    <t>BOŽIDAR GUŽVINEC</t>
  </si>
  <si>
    <t>GAČICE 32</t>
  </si>
  <si>
    <t>042 747090;       098 528 760</t>
  </si>
  <si>
    <t>bozidar@limarija-guzvinec.hr</t>
  </si>
  <si>
    <t>101.</t>
  </si>
  <si>
    <t>"JB", obrt za završne građevinske radove</t>
  </si>
  <si>
    <t>43.39 - OSTALI ZAVRŠNI GRAĐEVINSKI RADOVI (pretežita djelatnost)</t>
  </si>
  <si>
    <t>Josip Brezovec</t>
  </si>
  <si>
    <t>Jerovec 133</t>
  </si>
  <si>
    <t>102.</t>
  </si>
  <si>
    <t>"JOSINA", obrt za soboslikarske usluge, vl. Siniša Strmečk</t>
  </si>
  <si>
    <t>43.34 - Soboslikarski i staklarski radovi</t>
  </si>
  <si>
    <t>Siniša Strmečki</t>
  </si>
  <si>
    <t>Punikve 8a</t>
  </si>
  <si>
    <t>Punikve</t>
  </si>
  <si>
    <t>103.</t>
  </si>
  <si>
    <t>"KaBeSa", obrt za obrazovanje i poučavanje</t>
  </si>
  <si>
    <t>85.59 - OSTALO OBRAZOVANJE I POUČAVANJE, D. N.</t>
  </si>
  <si>
    <t>Karolina Besek Sakalj</t>
  </si>
  <si>
    <t>Stažnjevec 52 a</t>
  </si>
  <si>
    <t>104.</t>
  </si>
  <si>
    <t xml:space="preserve">"KAPUSTIĆ" , OBRT ZA PROIZVODNJU DRVENE I PLETENE GALANTERIJE </t>
  </si>
  <si>
    <t>Proizvodna djelanost</t>
  </si>
  <si>
    <t>Proizvodnja ostalih proizvoda od drva, proizvoda od pluta, slame i  pletarskih materijala</t>
  </si>
  <si>
    <t>ZLATKO KAPUSTIĆ</t>
  </si>
  <si>
    <t>BEDENEC 258</t>
  </si>
  <si>
    <t>042 701 061;       042 701 017</t>
  </si>
  <si>
    <t>105.</t>
  </si>
  <si>
    <t xml:space="preserve">	74430584486</t>
  </si>
  <si>
    <t>"KERAMIKA GRABAR", obrt za polaganje podnih i zidnih obloga, vl. Danijel Grabar</t>
  </si>
  <si>
    <t xml:space="preserve">Specijalizirane građevinske djelatnosti </t>
  </si>
  <si>
    <t>43.33 - POSTAVLJANJE PODNIH I ZIDNIH OBLOGA</t>
  </si>
  <si>
    <t>Danijel Grabar</t>
  </si>
  <si>
    <t>Lančić 71</t>
  </si>
  <si>
    <t>Lančić</t>
  </si>
  <si>
    <t>106.</t>
  </si>
  <si>
    <t>"KEREMPUH" PROIZVODNJA, TRGOVINA I USLUGE</t>
  </si>
  <si>
    <t>Proizvodnja vina od grožđda</t>
  </si>
  <si>
    <t>SEVER IVICA</t>
  </si>
  <si>
    <t>IVANA GORANA KOVAČIĆA 7, IVANEC</t>
  </si>
  <si>
    <t>091 446 6054</t>
  </si>
  <si>
    <t>107.</t>
  </si>
  <si>
    <t>"KIKI MONT" USLUGE MONTAŽE I TRGOVINA</t>
  </si>
  <si>
    <t>Ugradnja stolarije</t>
  </si>
  <si>
    <t>KRISTIJAN BANIĆ</t>
  </si>
  <si>
    <t>JEROVEC 144</t>
  </si>
  <si>
    <t>108.</t>
  </si>
  <si>
    <t>"KING" UGOSTITELJSKI OBRT</t>
  </si>
  <si>
    <t>VIDEC MARIJA</t>
  </si>
  <si>
    <t>MIRKA MALEZA 18, IVANEC</t>
  </si>
  <si>
    <t>042 783 720</t>
  </si>
  <si>
    <t>109.</t>
  </si>
  <si>
    <t>"KLESARSTVO" KLESARSKI OBRT, JOSIP BREGOVIĆ</t>
  </si>
  <si>
    <t>Rezanje oblikovanje i obrada kamena</t>
  </si>
  <si>
    <t>JOSIP BREGOVIĆ</t>
  </si>
  <si>
    <t>KUKULJEVIĆEVA 13</t>
  </si>
  <si>
    <t>042 781746</t>
  </si>
  <si>
    <t>klesarstvobregovic@gmail.com</t>
  </si>
  <si>
    <t>110.</t>
  </si>
  <si>
    <t>"KMB, obrt za elektroinstalacije"</t>
  </si>
  <si>
    <t>43.21 - ELEKTROINSTALACIJSKI RADOVI (pretežita djelatnost)</t>
  </si>
  <si>
    <t>Kristijan Marđetko</t>
  </si>
  <si>
    <t>Horvatsko 31 a</t>
  </si>
  <si>
    <t>111.</t>
  </si>
  <si>
    <t>"KNJIGOVODSTVENE USLUGE GORDANA PICEK"</t>
  </si>
  <si>
    <t>Računovodstvene, knjigovodstvene i revizijske djelatnosti; porezno savjetovanje</t>
  </si>
  <si>
    <t>PICEK GORDANA</t>
  </si>
  <si>
    <t>TRG HRVATSKIH IVANOVACA 10, IVANEC</t>
  </si>
  <si>
    <t>042 783 404</t>
  </si>
  <si>
    <t>112.</t>
  </si>
  <si>
    <t>"KNJIGOVODSTVENI SERVIS KRZNAR"</t>
  </si>
  <si>
    <t>KRZNAR KLAUDIJA</t>
  </si>
  <si>
    <t>AKADEMIKA MIRKA MALEZA 87, IVANEC</t>
  </si>
  <si>
    <t>042 771 861;        092 285 6250</t>
  </si>
  <si>
    <t>113.</t>
  </si>
  <si>
    <t>"KOLAČKO INTERIJERI, obrt za montažu namještaja"</t>
  </si>
  <si>
    <t>Danijel Kolačko</t>
  </si>
  <si>
    <t>Horvatsko 5 b</t>
  </si>
  <si>
    <t>114.</t>
  </si>
  <si>
    <t xml:space="preserve">"KOŠNICE HRANIĆ", obrt za izradu košnica </t>
  </si>
  <si>
    <t>Proizvodnja ostalih proizvoda od drva, proizvoda od pluta, slame i pletarskih materijala</t>
  </si>
  <si>
    <t>Dražen Hranić</t>
  </si>
  <si>
    <t>Ivanečka Željeznica 47 A</t>
  </si>
  <si>
    <t>042 782628, 0989551406</t>
  </si>
  <si>
    <t>115.</t>
  </si>
  <si>
    <t>"KOZMETIČKI STUDIO IVA", obrt za kozmetičke usluge</t>
  </si>
  <si>
    <t>96.02 Frizerski saloni i saloni za uljepšavanje </t>
  </si>
  <si>
    <t>Iva Uršulin</t>
  </si>
  <si>
    <t>Akademika Mirka Maleza 59</t>
  </si>
  <si>
    <t>098 193 6075</t>
  </si>
  <si>
    <t>116.</t>
  </si>
  <si>
    <t xml:space="preserve">	98296264</t>
  </si>
  <si>
    <t>"Kramarić", obrt za poslovno savjetovanje i usluge</t>
  </si>
  <si>
    <t>70.22 - SAVJETOVANJE U VEZI S POSLOVANJEM I OSTALIM UPRAVLJANJEM (pretežita djelatnost)</t>
  </si>
  <si>
    <t>Boris Kramarić</t>
  </si>
  <si>
    <t>Varaždinska 3</t>
  </si>
  <si>
    <t>117.</t>
  </si>
  <si>
    <t>"KS INTERIJERI, obrt za ugradnju stolarije, dizajn i čišćenje "</t>
  </si>
  <si>
    <t>Tomica Solina</t>
  </si>
  <si>
    <t>Horvatsko 52</t>
  </si>
  <si>
    <t>042 781487, 098865440</t>
  </si>
  <si>
    <t>118.</t>
  </si>
  <si>
    <t>"KU-KRA", obrt za cestovni prijevoz robe, vl. Zvonko Kušen</t>
  </si>
  <si>
    <t>Prijevoz i skladištenje</t>
  </si>
  <si>
    <t>49.41 Cestovni prijevoz robe</t>
  </si>
  <si>
    <t>Zvonko Kušen</t>
  </si>
  <si>
    <t>Franje Pusta 13, 42240 Ivanec</t>
  </si>
  <si>
    <t>119.</t>
  </si>
  <si>
    <t>"KVZ, obrt za prevoditeljske djelatnosti, informatičko savjetovanje i usluge"</t>
  </si>
  <si>
    <t>Prevoditeljske djelatnosti i usluge tumača</t>
  </si>
  <si>
    <t>Saša Levanić</t>
  </si>
  <si>
    <t>Đure Arnolda 4</t>
  </si>
  <si>
    <t>091 5250883</t>
  </si>
  <si>
    <t>120.</t>
  </si>
  <si>
    <t>"LIMARIJA KELEMEN, obrt za montažu građevinske limarije"</t>
  </si>
  <si>
    <t>43.91 - RADOVI NA KROVIŠTU (pretežita djelatnost)</t>
  </si>
  <si>
    <t>Tomislav Kelemen</t>
  </si>
  <si>
    <t>Gačice 10</t>
  </si>
  <si>
    <t>121.</t>
  </si>
  <si>
    <t>"LIMARSKI OBRT LIMEA"</t>
  </si>
  <si>
    <t>Metalurška djelatnost</t>
  </si>
  <si>
    <t>Proizvodnja raznih proizvoda od metala - žlijebova i sl. limarskih proizvoda</t>
  </si>
  <si>
    <t>HRANIĆ IVICA</t>
  </si>
  <si>
    <t>GAČICE 60, IVANEC</t>
  </si>
  <si>
    <t>095 906 7345</t>
  </si>
  <si>
    <t>122.</t>
  </si>
  <si>
    <t>"LIMARSKI OBRT MARIO PISKAČ"</t>
  </si>
  <si>
    <t xml:space="preserve">Proizvodnja ostalih gotovih proizvoda od metala </t>
  </si>
  <si>
    <t>MARIO PISKAČ</t>
  </si>
  <si>
    <t>GAČICE 68</t>
  </si>
  <si>
    <t>042 747107;       098 197 8941</t>
  </si>
  <si>
    <t>123.</t>
  </si>
  <si>
    <t>"LIMARSKI OBRT SLAVKO ŠKRBEC"</t>
  </si>
  <si>
    <t>SLAVKO ŠKRBEC</t>
  </si>
  <si>
    <t>I. G. KOVAČIĆA 5</t>
  </si>
  <si>
    <t>042 781 037</t>
  </si>
  <si>
    <t>124.</t>
  </si>
  <si>
    <t>"L-INFO", obrt za usluge poslovnog savjetovanja, vl. Ivana Lazar</t>
  </si>
  <si>
    <t xml:space="preserve"> 70.22 Savjetovanje u vezi s poslovanjem i ostalim upravljanjem</t>
  </si>
  <si>
    <t>Ivana Lazar</t>
  </si>
  <si>
    <t>Salinovec 23</t>
  </si>
  <si>
    <t>ivanalazar37@gmail.com</t>
  </si>
  <si>
    <t>125.</t>
  </si>
  <si>
    <t>"LM TRADE", uslužni obrt</t>
  </si>
  <si>
    <t>TOMISLAV MEDVED</t>
  </si>
  <si>
    <t>ULICA AKADEMIKA MIRKA MALEZA 46</t>
  </si>
  <si>
    <t>126.</t>
  </si>
  <si>
    <t>"LOLLAPALOOZA", obrt za masažu, vl. Petar Putar</t>
  </si>
  <si>
    <t>96.04 Djelatnosti za njegu i održavanje tijela</t>
  </si>
  <si>
    <t>Petar Putar</t>
  </si>
  <si>
    <t>Kaniža 57, 42240 Ivanec</t>
  </si>
  <si>
    <t>Kaniža</t>
  </si>
  <si>
    <t>099 627 7243</t>
  </si>
  <si>
    <t>petar@lollapalooza-massage.hr</t>
  </si>
  <si>
    <t>127.</t>
  </si>
  <si>
    <t>"M STYLE, frizerski obrt"</t>
  </si>
  <si>
    <t>Frizerski saloni</t>
  </si>
  <si>
    <t>Maja Turčin</t>
  </si>
  <si>
    <t>Trg hrvatskih ivanovaca 1</t>
  </si>
  <si>
    <t>098/936 3416</t>
  </si>
  <si>
    <t>128.</t>
  </si>
  <si>
    <t>"M.M." GRAĐEVINSKI OBRT</t>
  </si>
  <si>
    <t>Ostali završni građevinski radovi</t>
  </si>
  <si>
    <t>ANĐIĆ MATO</t>
  </si>
  <si>
    <t>LANČIĆ 90, IVANEC</t>
  </si>
  <si>
    <t>129.</t>
  </si>
  <si>
    <t>"MAC" ZABAVNE IGRE</t>
  </si>
  <si>
    <t>Iznajmljivanje i davanje u zakup (leasing) ostalih predmeta za osobnu upotrebu i kućanstvo</t>
  </si>
  <si>
    <t>PREKRIT ZLATKO</t>
  </si>
  <si>
    <t>ZELENI DOL 33, IVANEC</t>
  </si>
  <si>
    <t>042 781 744;        098 268 491</t>
  </si>
  <si>
    <t>130.</t>
  </si>
  <si>
    <t>"MAGNOLIJA" obrt za trgovinu, proizvodnju i usluge, vl. Dejan Fiškuš</t>
  </si>
  <si>
    <t>1629, Proizvodnja ostalih proizvoda od drva, proizvoda od pluta, slame i pletarskih materijala</t>
  </si>
  <si>
    <t>Dejan Fiškuš</t>
  </si>
  <si>
    <t>ŠKRILJEVEC 71</t>
  </si>
  <si>
    <t>131.</t>
  </si>
  <si>
    <t>"MAJAV", obrt za uljepšavanje</t>
  </si>
  <si>
    <t>Maja Vizjak</t>
  </si>
  <si>
    <t>Ulica Vladimira Nazora 4</t>
  </si>
  <si>
    <t>132.</t>
  </si>
  <si>
    <t>"MAJCEN", obrt za ugostiteljstvo, vl. Dean Majcen</t>
  </si>
  <si>
    <t>Djelatnosti pružanja smještaja te pripreme i usluživanja hrane</t>
  </si>
  <si>
    <t>Dean Majcen</t>
  </si>
  <si>
    <t>Jerovec 29</t>
  </si>
  <si>
    <t>133.</t>
  </si>
  <si>
    <t>"MAKI mont", uslužni obrt</t>
  </si>
  <si>
    <t xml:space="preserve">	74.10 - SPECIJALIZIRANE DIZAJNERSKE DJELATNOSTI (pretežita djelatnost)</t>
  </si>
  <si>
    <t>Karmen Ribarić</t>
  </si>
  <si>
    <t>Cerje Tužno 45</t>
  </si>
  <si>
    <t>134.</t>
  </si>
  <si>
    <t>"MALI CAFFE", obrt za ugostiteljstvo</t>
  </si>
  <si>
    <t xml:space="preserve">Djelatnosti pripreme i usluživanja pića </t>
  </si>
  <si>
    <t>MILIJANA POSENJAK</t>
  </si>
  <si>
    <t>135.</t>
  </si>
  <si>
    <t>O9815316219</t>
  </si>
  <si>
    <t>"MALOIĆ, knjigovodstvene usluge"</t>
  </si>
  <si>
    <t>Andreja Maloić</t>
  </si>
  <si>
    <t>Ivanečko Naselje 17</t>
  </si>
  <si>
    <t>136.</t>
  </si>
  <si>
    <t>"MAN, prijevoznički obrt "</t>
  </si>
  <si>
    <t>Darinko Ratkaj</t>
  </si>
  <si>
    <t>Gačice 80</t>
  </si>
  <si>
    <t>098 791048</t>
  </si>
  <si>
    <t>137.</t>
  </si>
  <si>
    <t>"MANUFAKTURA", uslužni obrt</t>
  </si>
  <si>
    <t>Miroslav Belcar</t>
  </si>
  <si>
    <t>Rudolfa Rajtera 96</t>
  </si>
  <si>
    <t>138.</t>
  </si>
  <si>
    <t xml:space="preserve"> "MARIO" AUTOMEHANIČARSKI OBRT</t>
  </si>
  <si>
    <t>CEROVEC MARIO</t>
  </si>
  <si>
    <t>BEDENEC 152, IVANEC</t>
  </si>
  <si>
    <t>042 701 435/098 725 486</t>
  </si>
  <si>
    <t>139.</t>
  </si>
  <si>
    <t>"MARIOLET", obrt za montažu, ugradnju i popravak stolarije i namještaja, vl. Mario Habek</t>
  </si>
  <si>
    <t>43.32 Ugradnja stolarije</t>
  </si>
  <si>
    <t>Mario Habek</t>
  </si>
  <si>
    <t>Knapić 6</t>
  </si>
  <si>
    <t>mariolet81@gmail.com</t>
  </si>
  <si>
    <t>140.</t>
  </si>
  <si>
    <t>"MASTER KIROPRAKTIK" obrt za kiropraktiku i shiatsu masažu, vl. Goran Hudoletnjak</t>
  </si>
  <si>
    <t xml:space="preserve">86.90 Ostale djelatnosti zdravstvene zaštite </t>
  </si>
  <si>
    <t>Goran Hudoletnjak</t>
  </si>
  <si>
    <t>Salinovec 1</t>
  </si>
  <si>
    <t>masterkiropraktik.wien@gmail.com</t>
  </si>
  <si>
    <t>141.</t>
  </si>
  <si>
    <t>"MATEJA" OBRT ZA PROIZVODNJU I USLUGE</t>
  </si>
  <si>
    <t>HEČEK DARKO</t>
  </si>
  <si>
    <t>GEČKOVEC 1F, IVANEC</t>
  </si>
  <si>
    <t>GEČKOVEC</t>
  </si>
  <si>
    <t>099 8330246</t>
  </si>
  <si>
    <t>142.</t>
  </si>
  <si>
    <t>"MATKO", obrt za promidžbu</t>
  </si>
  <si>
    <t>73.11 - AGENCIJE ZA PROMIDŽBU (REKLAMU I PROPAGANDU) (pretežita djelatnost)</t>
  </si>
  <si>
    <t>Matko Huđ</t>
  </si>
  <si>
    <t>Jerovec 224</t>
  </si>
  <si>
    <t>143.</t>
  </si>
  <si>
    <t xml:space="preserve">"MECENA" PROIZVODNJA  PROIZVODA OD GLINE </t>
  </si>
  <si>
    <t>Proizvodnja keramičkih proizvoda za  kućanostvo i ukrasnih predmeta</t>
  </si>
  <si>
    <t>MATIJA KUĆA</t>
  </si>
  <si>
    <t>JEROVEC 161</t>
  </si>
  <si>
    <t>098 567 313</t>
  </si>
  <si>
    <t>keramika.mecena@gmail.com</t>
  </si>
  <si>
    <t>144.</t>
  </si>
  <si>
    <t>"MIRJANA", frizerski obrt</t>
  </si>
  <si>
    <t>96.02.01 - FRIZERSKI SALONI (pretežita djelatnost)</t>
  </si>
  <si>
    <t>Mirjana Bančić</t>
  </si>
  <si>
    <t>Vuglovec 10f</t>
  </si>
  <si>
    <t>145.</t>
  </si>
  <si>
    <t>"MK-KUŠEN" STAKLARSKI OBRT</t>
  </si>
  <si>
    <t>SPOMENKA KUŠEN</t>
  </si>
  <si>
    <t>RUDARSKA 2 d</t>
  </si>
  <si>
    <t>042 782 268</t>
  </si>
  <si>
    <t>146.</t>
  </si>
  <si>
    <t>"MMK KERAMIK" obrt za keramičarske  i ostale završne građevinske radove</t>
  </si>
  <si>
    <t>43.33 Postavljanje podnih i zidnih obloga</t>
  </si>
  <si>
    <t>Mladen Kučej</t>
  </si>
  <si>
    <t>Vladimira Nazora 42</t>
  </si>
  <si>
    <t xml:space="preserve"> 091 721 6449</t>
  </si>
  <si>
    <t>mladen.kucej@gmail.com,              info@mmk-keramik.hr</t>
  </si>
  <si>
    <t>147.</t>
  </si>
  <si>
    <t>"MM-PROJEKT" obrt za građevinarstvo</t>
  </si>
  <si>
    <t>43.39 Ostali završni građevinski radovi</t>
  </si>
  <si>
    <t>Marko Maloić</t>
  </si>
  <si>
    <t>Rudolfa Rajtera 44</t>
  </si>
  <si>
    <t>095 557 4559</t>
  </si>
  <si>
    <t>148.</t>
  </si>
  <si>
    <t>149.</t>
  </si>
  <si>
    <t>"MORSKO RIBARSTVO  HUNJET", obrt za morsko ribarstvo</t>
  </si>
  <si>
    <t>Morski ribolov</t>
  </si>
  <si>
    <t>BLAŽ HUNJET</t>
  </si>
  <si>
    <t>HORVATSKO 4</t>
  </si>
  <si>
    <t>KLENOVNIK</t>
  </si>
  <si>
    <t>042 784 323     091 366368</t>
  </si>
  <si>
    <t>blaz.hunjet@gmail.com</t>
  </si>
  <si>
    <t>150.</t>
  </si>
  <si>
    <t>"MUDRI" OBRT ZA SOBOSLIKARSTVO</t>
  </si>
  <si>
    <t xml:space="preserve">43.34 Soboslikarski i staklarski radovi </t>
  </si>
  <si>
    <t>Nikola Mudri</t>
  </si>
  <si>
    <t>Prigorec 56</t>
  </si>
  <si>
    <t>151.</t>
  </si>
  <si>
    <t>"N&amp;N", obrt za personalizirane poklone, vl. Marina Lančić</t>
  </si>
  <si>
    <t>74.10 - Specijalizirane dizajnerske djelatnosti</t>
  </si>
  <si>
    <t>Marina Lančić</t>
  </si>
  <si>
    <t>Bistrica 58</t>
  </si>
  <si>
    <t>152.</t>
  </si>
  <si>
    <t>"NANCY" FRIZERSKI OBRT</t>
  </si>
  <si>
    <t>VINCETIĆ NEVENKA</t>
  </si>
  <si>
    <t>PRIGOREC 129, IVANEC (M. Maleza 7)</t>
  </si>
  <si>
    <t>042 770 509</t>
  </si>
  <si>
    <t>153.</t>
  </si>
  <si>
    <t>"NANI" PRIJEVOZNIK</t>
  </si>
  <si>
    <t>BREŽNJAK BRANKO</t>
  </si>
  <si>
    <t>SALINOVEC 90, IVANEC</t>
  </si>
  <si>
    <t>042 783 115</t>
  </si>
  <si>
    <t>154.</t>
  </si>
  <si>
    <t>"NetPlans MB", obrt za računalne usluge</t>
  </si>
  <si>
    <t>63.11 - OBRADA PODATAKA, USLUGE POSLUŽITELJA I DJELATNOSTI POVEZANE S NJIMA (pretežita djelatnost)</t>
  </si>
  <si>
    <t>Matija Biškup</t>
  </si>
  <si>
    <t>Lovrečan 69</t>
  </si>
  <si>
    <t>155.</t>
  </si>
  <si>
    <t>"NI-BO", keramičarski obrt i usluge,vl. Jurica Hladika</t>
  </si>
  <si>
    <t>Postavljanje podnih i zidnih obloga</t>
  </si>
  <si>
    <t>Jurica Hladika</t>
  </si>
  <si>
    <t>Jezerski put 2</t>
  </si>
  <si>
    <t>156.</t>
  </si>
  <si>
    <t>"NIKŠA GRADNJA", obrt za graditeljstvo, vl. Nikola Grabar</t>
  </si>
  <si>
    <t>43.31 Fasadni i štukaturski radovi</t>
  </si>
  <si>
    <t>Nikola Grabar</t>
  </si>
  <si>
    <t>Lančić 71, 42240 Ivanec</t>
  </si>
  <si>
    <t>157.</t>
  </si>
  <si>
    <t>"NIM INŽENJERING, obrt za inženjering i intelektualne usluge"</t>
  </si>
  <si>
    <t>Inženjerstvo i s njim povezano tehničko savjetovanje</t>
  </si>
  <si>
    <t>Nevio Jurinić</t>
  </si>
  <si>
    <t>Jerovec 29 a</t>
  </si>
  <si>
    <t>042 770535</t>
  </si>
  <si>
    <t>158.</t>
  </si>
  <si>
    <t xml:space="preserve">"NISKOGRADNJA KELEMEN" </t>
  </si>
  <si>
    <t>Pripremni radovi na gradilištu</t>
  </si>
  <si>
    <t xml:space="preserve">TOMISLAV KELEMEN </t>
  </si>
  <si>
    <t>GAČICE 88</t>
  </si>
  <si>
    <t>042 747 112</t>
  </si>
  <si>
    <t>159.</t>
  </si>
  <si>
    <t>"OBRT PRIJEVOZA PUTNIKA FRANJO LACKOVIĆ"</t>
  </si>
  <si>
    <t>Ostali kopneni prijevoz putnika, d.n.</t>
  </si>
  <si>
    <t>LACKOVIĆ FRANJO</t>
  </si>
  <si>
    <t>PECE 1, RADOVAN</t>
  </si>
  <si>
    <t>042 749 242     099 2149899</t>
  </si>
  <si>
    <t>160.</t>
  </si>
  <si>
    <t xml:space="preserve">	97710300</t>
  </si>
  <si>
    <t>"Obrt za prijevoz i usluge RRT", vl. Ranko Roc</t>
  </si>
  <si>
    <t xml:space="preserve">	49.39 - OSTALI KOPNENI PRIJEVOZ PUTNIKA, D. N. (pretežita djelatnost) *IZNAJMLJIVANJE VOZILA I VOZAČA</t>
  </si>
  <si>
    <t>RANKO ROC</t>
  </si>
  <si>
    <t xml:space="preserve">Varaždinska 3 </t>
  </si>
  <si>
    <t>161.</t>
  </si>
  <si>
    <t>"OBRT ZA PROIZVODNJU GRAĐEVINSKE STOLARIJE I ELEMENATA IVICA FRIŠČIĆ"</t>
  </si>
  <si>
    <t xml:space="preserve">Proizvodnja ostale građevne stolarije i elemenata </t>
  </si>
  <si>
    <t>IVICA FRIŠČIĆ</t>
  </si>
  <si>
    <t>E.KUMIČIĆA 46</t>
  </si>
  <si>
    <t>042 781 828</t>
  </si>
  <si>
    <t>162.</t>
  </si>
  <si>
    <t>"Obrt za strojno žbukanje i fasade"</t>
  </si>
  <si>
    <t>Fasadni i štukaturski radovi</t>
  </si>
  <si>
    <t xml:space="preserve">Stjepan Grdak </t>
  </si>
  <si>
    <t>Zeleni dol 43</t>
  </si>
  <si>
    <t>091 508 1622</t>
  </si>
  <si>
    <t>163.</t>
  </si>
  <si>
    <t>O9868830700</t>
  </si>
  <si>
    <t>"ODP", obrt za ogrjevno drvo i prijevoz, vl. Mario Darabuš</t>
  </si>
  <si>
    <t>Mario Darabuš</t>
  </si>
  <si>
    <t>Ivanečko naselje 16, 42240 Ivanec</t>
  </si>
  <si>
    <t>Ivanečko naselje</t>
  </si>
  <si>
    <t>164.</t>
  </si>
  <si>
    <t>"OKTAN AUTO CENTAR"</t>
  </si>
  <si>
    <t>Trgovina na malo djelovima i priborom za motorna vozila</t>
  </si>
  <si>
    <t>KOČET TONI</t>
  </si>
  <si>
    <t>ULICA 104. BRIGADE HRVATSKE VOJSKE 33, IVANEC</t>
  </si>
  <si>
    <t>042 781 143;     098 714 159</t>
  </si>
  <si>
    <t>165.</t>
  </si>
  <si>
    <t>"PERLA" CVJEĆARNICA</t>
  </si>
  <si>
    <t>GLADOVIĆ SNJEŽANA</t>
  </si>
  <si>
    <t>VLADIMIRA NAZORA 42, IVANEC</t>
  </si>
  <si>
    <t>042 784 335 098894711</t>
  </si>
  <si>
    <t xml:space="preserve">info@cvjecarnica-perla.hr </t>
  </si>
  <si>
    <t>166.</t>
  </si>
  <si>
    <t>"PETRINJAK" PROIZVODNJA, TRGOVINA I USLUGE</t>
  </si>
  <si>
    <t>1.47 - UZGOJ PERADI</t>
  </si>
  <si>
    <t>PETRINJAK JOSIP</t>
  </si>
  <si>
    <t>HORVATSKO 56, IVANEC</t>
  </si>
  <si>
    <t>167.</t>
  </si>
  <si>
    <t>"PGV INSTALACIJE", obrt za izvođenje instalacija plina, grijanja, vodovoda i klimatizacije, vl. Dalibor Oreški</t>
  </si>
  <si>
    <t>Dalibor Oreški</t>
  </si>
  <si>
    <t>Lančić 50a, Ivanec</t>
  </si>
  <si>
    <t>168.</t>
  </si>
  <si>
    <t>"PICABELLO", soboslikarski obrt, vl. Neven Sedlar</t>
  </si>
  <si>
    <t>Neven Sedlar</t>
  </si>
  <si>
    <t>Lovrečan 133a</t>
  </si>
  <si>
    <t>169.</t>
  </si>
  <si>
    <t>"PICHLER-CNC OBRADA METALA", obrt za strojnu obradu materijala, vl. Siniša Pichler</t>
  </si>
  <si>
    <t>25.62 Strojna obrada metala</t>
  </si>
  <si>
    <t>Siniša Pichler</t>
  </si>
  <si>
    <t>Ivana Gundulića 17</t>
  </si>
  <si>
    <t>091 601 4751</t>
  </si>
  <si>
    <t>smetal018@gmail.com</t>
  </si>
  <si>
    <t>170.</t>
  </si>
  <si>
    <t>"PILANA JOSIP RAFAJ"</t>
  </si>
  <si>
    <t>Drvno-prerađivačka industrija</t>
  </si>
  <si>
    <t>Piljenje i blanjanje drva</t>
  </si>
  <si>
    <t>JOSIP RAFAJ</t>
  </si>
  <si>
    <t>CERJE TUŽNO 19</t>
  </si>
  <si>
    <t>042 759 077</t>
  </si>
  <si>
    <t>171.</t>
  </si>
  <si>
    <t>"PILANA-KUŠEN" obrt za preradu drva vl. Goran Kušen</t>
  </si>
  <si>
    <t>GORAN KUŠEN</t>
  </si>
  <si>
    <t>RUDOLFA RAJTERA 183</t>
  </si>
  <si>
    <t>099 433 5785</t>
  </si>
  <si>
    <t>goran.kusen@vz.t-com.hr</t>
  </si>
  <si>
    <t>172.</t>
  </si>
  <si>
    <t xml:space="preserve">"PINO", OBRT ZA ŠUMARSTVO I STORJARSTVO </t>
  </si>
  <si>
    <t>Sječa drva</t>
  </si>
  <si>
    <t>DRAŽEN MASTIN</t>
  </si>
  <si>
    <t>ŽELJEZNICA 14</t>
  </si>
  <si>
    <t xml:space="preserve"> 
098 301 093</t>
  </si>
  <si>
    <t>173.</t>
  </si>
  <si>
    <t>"PLINOMONT JEROVEC" PLINSKE INSTALACIJE I CENTRALANA GRIJANJA</t>
  </si>
  <si>
    <t>BORIS PINTARIĆ</t>
  </si>
  <si>
    <t>JEROVEC 252</t>
  </si>
  <si>
    <t>042 701 586;         098 267 203</t>
  </si>
  <si>
    <t>bopintar62@gmail.com</t>
  </si>
  <si>
    <t>174.</t>
  </si>
  <si>
    <t>"PM DIGITAL, obrt za informatičke usluge "</t>
  </si>
  <si>
    <t>Računalno programiranje, savjetovanje i djelatnosti povezane s njima</t>
  </si>
  <si>
    <t>Računalno programiranje</t>
  </si>
  <si>
    <t xml:space="preserve">Mario Poje </t>
  </si>
  <si>
    <t>Ivanečko Naselje 46</t>
  </si>
  <si>
    <t>042 782 673</t>
  </si>
  <si>
    <t>175.</t>
  </si>
  <si>
    <t>"PRAŠNJAK SERVIS KUĆANSKIH APARATA"</t>
  </si>
  <si>
    <t xml:space="preserve">Popravak aparata za kućanstvo te opreme za kuću i vrt </t>
  </si>
  <si>
    <t>JOSIP PRAŠNJAK</t>
  </si>
  <si>
    <t>R. RAJTERA 160 A</t>
  </si>
  <si>
    <t xml:space="preserve"> </t>
  </si>
  <si>
    <t>176.</t>
  </si>
  <si>
    <t>"PRIJEVOZNIK JOSIP COPAK"</t>
  </si>
  <si>
    <t xml:space="preserve">Josip Copak </t>
  </si>
  <si>
    <t>Osečka 24</t>
  </si>
  <si>
    <t>042 747642, 042 747 151</t>
  </si>
  <si>
    <t>177.</t>
  </si>
  <si>
    <t>"PROIZVODNJA JAJA DAMIR KRTANJEK"</t>
  </si>
  <si>
    <t>Proizvodnja ostalih prehrambenih proizvoda</t>
  </si>
  <si>
    <t>DAMIR KRTANJEK</t>
  </si>
  <si>
    <t>JEROVEC 162</t>
  </si>
  <si>
    <t>042 781 074</t>
  </si>
  <si>
    <t>178.</t>
  </si>
  <si>
    <t>"PROIZVODNJA KUĆNIH PAPUČA, DRVENE GALANTERIJE I TRGOVINA NA MALO"</t>
  </si>
  <si>
    <t>Trgovina na malo tekstilom, odjećom i obućom na štandovima i tržnicama</t>
  </si>
  <si>
    <t>KEGLEVIĆ IVICA</t>
  </si>
  <si>
    <t>IVANA GORANA KOVAČIĆA 17, IVANEC</t>
  </si>
  <si>
    <t>098 9541603;      042 781 058</t>
  </si>
  <si>
    <t>179.</t>
  </si>
  <si>
    <t>"PUFFY" PRIJEVOZNIČKI OBRT</t>
  </si>
  <si>
    <t>SLUNJSKI SINIŠA</t>
  </si>
  <si>
    <t>RUDARSKA ULICA 10, RADOVAN</t>
  </si>
  <si>
    <t xml:space="preserve">     098 963 0693</t>
  </si>
  <si>
    <t>180.</t>
  </si>
  <si>
    <t>"PUT SVILE"</t>
  </si>
  <si>
    <t>BLAŽENKA BENKUS(vlasnica živi u Splitu)</t>
  </si>
  <si>
    <t>IVANEČKA ŽELJEZNICA 79</t>
  </si>
  <si>
    <t>042 747 412, 095 503 9000</t>
  </si>
  <si>
    <t>put.svile@net.hr</t>
  </si>
  <si>
    <t>181.</t>
  </si>
  <si>
    <t xml:space="preserve">"RADOVAN-TRANSPORTI" </t>
  </si>
  <si>
    <t>SLUNJSKI ZDRAVKO</t>
  </si>
  <si>
    <t>SAVICA 4, RADOVAN</t>
  </si>
  <si>
    <t>098 518 149</t>
  </si>
  <si>
    <t>zdravkoslunjski04@gmail.com</t>
  </si>
  <si>
    <t>182.</t>
  </si>
  <si>
    <t>183.</t>
  </si>
  <si>
    <t>"RENTME.HR", obrt za iznajmljivanje plovila, vl. Dražen Plahinek</t>
  </si>
  <si>
    <t>77.34 - Iznajmljivanje i davanje u zakup (leasing) plovnih prijevoznih sredstava</t>
  </si>
  <si>
    <t>Dražen Plahinek</t>
  </si>
  <si>
    <t>VARAŽDINSKA 56 A</t>
  </si>
  <si>
    <t>184.</t>
  </si>
  <si>
    <t>"RF", obrt za montažu čeličnih elemenata, vl. Darko Levanić</t>
  </si>
  <si>
    <t>43.99 - Ostale specijalizirane građevinske djelatnosti, d. n.</t>
  </si>
  <si>
    <t>Darko Levanić</t>
  </si>
  <si>
    <t>Ulica Antuna Gustava Matoša 5</t>
  </si>
  <si>
    <t>185.</t>
  </si>
  <si>
    <t>"RIBIĆ TRANSPORTI"</t>
  </si>
  <si>
    <t>RIBIĆ VLADIMIR</t>
  </si>
  <si>
    <t>PUNIKVE 19B, IVANEC</t>
  </si>
  <si>
    <t>042 781 188;     098 493 373</t>
  </si>
  <si>
    <t>186.</t>
  </si>
  <si>
    <t>"ROBI-TRANS" PRIJEVOZNIČKI OBRT</t>
  </si>
  <si>
    <t>ĐUNĐEK ROBERT</t>
  </si>
  <si>
    <t>LOVREČAN 23, IVANEC</t>
  </si>
  <si>
    <t>098 161 7131</t>
  </si>
  <si>
    <t>187.</t>
  </si>
  <si>
    <t>"RTV SERVIS MARKOVIĆ", obrt za popravak kućanskih aparata, vl. Kristijan Marković</t>
  </si>
  <si>
    <t>95.12 Popravak komunikacijske opreme</t>
  </si>
  <si>
    <t>Kristijan Marković</t>
  </si>
  <si>
    <t>Akademika Mirka Maleza 39</t>
  </si>
  <si>
    <t>kristijan.servis@gmail.com</t>
  </si>
  <si>
    <t>188.</t>
  </si>
  <si>
    <t>"RUBIN" OBRT ZA UGOSTITELJSTVO I PRIJEVOZ</t>
  </si>
  <si>
    <t>PREMUŽIĆ ŠTEFANIJA</t>
  </si>
  <si>
    <t>VARAŽDINSKA 24, IVANEC</t>
  </si>
  <si>
    <t>189.</t>
  </si>
  <si>
    <t>"RUSTIC", obrt za proizvodnju dekorativnog kamena, vl. Zoran Lukavečk</t>
  </si>
  <si>
    <t>Proizvodnja proizvoda od betona za građevinarstvo</t>
  </si>
  <si>
    <t>Zoran Lukavečki</t>
  </si>
  <si>
    <t>Gačice 27</t>
  </si>
  <si>
    <t>190.</t>
  </si>
  <si>
    <t>"SALON ZA MASAŽU DANIELA"</t>
  </si>
  <si>
    <t>Masaža tijela</t>
  </si>
  <si>
    <t>ŠTEFANKO DANIELA</t>
  </si>
  <si>
    <t>ZAVOJNA ULICA 21, IVANEC</t>
  </si>
  <si>
    <t>042 631 233;     098 9326 593</t>
  </si>
  <si>
    <t>191.</t>
  </si>
  <si>
    <t>"SARA" FRIZERSKI SALON</t>
  </si>
  <si>
    <t>ŠOŠTAR MIRJANA</t>
  </si>
  <si>
    <t>RUDOLFA RAJTERA 2, IVANEC</t>
  </si>
  <si>
    <t>042 781 382</t>
  </si>
  <si>
    <t>192.</t>
  </si>
  <si>
    <t>"SEDLAR", usluge i trgovina</t>
  </si>
  <si>
    <t>Mario Sedlar</t>
  </si>
  <si>
    <t>Rudarska 22</t>
  </si>
  <si>
    <t>098 284567</t>
  </si>
  <si>
    <t>193.</t>
  </si>
  <si>
    <t>"SERVISNO PRODAJNI CENTAR HORVATSKO"</t>
  </si>
  <si>
    <t>FRUK RIBIĆ SUZANA</t>
  </si>
  <si>
    <t>HORVATSKO 43, IVANEC</t>
  </si>
  <si>
    <t>042 783 628</t>
  </si>
  <si>
    <t>194.</t>
  </si>
  <si>
    <t>"SEVER INTERIJERI", obrt za soboslikarske radove, vl. Josip Sever</t>
  </si>
  <si>
    <t>Soboslikarski i staklarski radovi</t>
  </si>
  <si>
    <t>JOSIP SEVER</t>
  </si>
  <si>
    <t>VUGLOVEC 35</t>
  </si>
  <si>
    <t>195.</t>
  </si>
  <si>
    <t xml:space="preserve">"SGH" INSTALACIJE, MONTAŽA I USLUGE </t>
  </si>
  <si>
    <t xml:space="preserve">Ugrađivanje plinskih uređaja i izvođenje plinskih instalacije u građevinama </t>
  </si>
  <si>
    <t>SINIŠA MILEC</t>
  </si>
  <si>
    <t>VUGLOVEC 3C</t>
  </si>
  <si>
    <t>196.</t>
  </si>
  <si>
    <t>"SHARK" USLUŽNI OBRT</t>
  </si>
  <si>
    <t>Ostale zabavne i rekreacijske djelatnosti</t>
  </si>
  <si>
    <t>DARIJA LJUBIĆ</t>
  </si>
  <si>
    <t>KRALJA TOMISLAVA 21, IVANEC</t>
  </si>
  <si>
    <t>197.</t>
  </si>
  <si>
    <t>"SKENDOKS", obrt za digitalno arhiviranje i održavanje računala</t>
  </si>
  <si>
    <t>62.03 - UPRAVLJANJE RAČUNALNOM OPREMOM I SUSTAVOM (pretežita djelatnost)</t>
  </si>
  <si>
    <t>Krešimir Rogina</t>
  </si>
  <si>
    <t>Ulica akademika Ladislava Šabana 3</t>
  </si>
  <si>
    <t>198.</t>
  </si>
  <si>
    <t xml:space="preserve">	98270478</t>
  </si>
  <si>
    <t>"SM CONSULTING, obrt za savjetovanje"</t>
  </si>
  <si>
    <t>74.90 - OSTALE STRUČNE, ZNANSTVENE I TEHNIČKE DJELATNOSTI, D. N.</t>
  </si>
  <si>
    <t>Silvija Željezić</t>
  </si>
  <si>
    <t>Prigorec 41</t>
  </si>
  <si>
    <t>199.</t>
  </si>
  <si>
    <t>"SNJEŽANA" FRIZERSKI SALON</t>
  </si>
  <si>
    <t>FERENEC SNJEŽANA</t>
  </si>
  <si>
    <t>IVANA GORANA KOVAČIĆA 27, IVANEC</t>
  </si>
  <si>
    <t>042 783 983</t>
  </si>
  <si>
    <t>200.</t>
  </si>
  <si>
    <t>"STUDIO S" FRIZERSKI OBRT</t>
  </si>
  <si>
    <t>KELEMEN SLAVICA</t>
  </si>
  <si>
    <t>098 607 771</t>
  </si>
  <si>
    <t>201.</t>
  </si>
  <si>
    <t>"STUDIO S, obrt za usluge i trgovinu", vl. Slavica Strmečki</t>
  </si>
  <si>
    <t>Slavica Strmečki</t>
  </si>
  <si>
    <t>Trg hrvatskih ivanovaca 3</t>
  </si>
  <si>
    <t>202.</t>
  </si>
  <si>
    <t>"SVIJET MAŠTE", obrt za dnevnu skrb o djeci, vl. Ivana Kušter</t>
  </si>
  <si>
    <t>88.91 - DJELATNOSTI DNEVNE SKRBI O DJECI</t>
  </si>
  <si>
    <t>Ivana Kušter</t>
  </si>
  <si>
    <t>IVANEČKI VRHOVEC 1</t>
  </si>
  <si>
    <t>098 925 9753</t>
  </si>
  <si>
    <t>svijetmaste.ivanec@gmail.com</t>
  </si>
  <si>
    <t>203.</t>
  </si>
  <si>
    <t>"ŠTACUN", trgovina i ugostiteljstvo</t>
  </si>
  <si>
    <t>Predrag Vukman</t>
  </si>
  <si>
    <t>Ivanečko Naselje 13</t>
  </si>
  <si>
    <t>204.</t>
  </si>
  <si>
    <t>"ŠUMARSTVO-HRANIĆ" PROIZVODNJA, TRGOVINA I USLUGE</t>
  </si>
  <si>
    <t>HRANIĆ ZLATKO</t>
  </si>
  <si>
    <t>IVANEČKA ŽELJEZNICA 2, IVANEC</t>
  </si>
  <si>
    <t>IVANEČKA ŽELJEZNICA</t>
  </si>
  <si>
    <t>042 782 447           099 284 2410</t>
  </si>
  <si>
    <t>205.</t>
  </si>
  <si>
    <t>"T.D. - GRADNJA", obrt za graditeljstvo</t>
  </si>
  <si>
    <t>Damir Vidaček</t>
  </si>
  <si>
    <t>Ulica Breznice 14</t>
  </si>
  <si>
    <t>206.</t>
  </si>
  <si>
    <t>"T.K.L. INTERIJERI", obrt za proizvodnju i usluge, vl. Jurica Sever</t>
  </si>
  <si>
    <t>16.2.Prerada drva i proizvoda od drva i pluta, osim namještaja; proizvodnja proizvoda od slame i pletarskih materijala</t>
  </si>
  <si>
    <t>Jurica Sever</t>
  </si>
  <si>
    <t>Nikole Fallera 11a, Ivanec</t>
  </si>
  <si>
    <t>207.</t>
  </si>
  <si>
    <t>"TDM", obrt za usluge, vl. Darko Molnar</t>
  </si>
  <si>
    <t>90.02 Pomoćne djelatnosti u izvođačkoj umjetnosti</t>
  </si>
  <si>
    <t>Darko Molnar</t>
  </si>
  <si>
    <t xml:space="preserve"> Ulica Blaženog Alojzija Stepinca 9, Ivanec</t>
  </si>
  <si>
    <t>098/956-4669</t>
  </si>
  <si>
    <t>tdm.ivanec@gmail.com</t>
  </si>
  <si>
    <t>208.</t>
  </si>
  <si>
    <t>"TERASA NA JEZERU", zajednički obrt za ugostiteljstvo, turizam i poravak motornih vozila</t>
  </si>
  <si>
    <t>Djelatnosti restorana i ostalih objekata za pripremu i usluživanje hrane</t>
  </si>
  <si>
    <t>Danijel Kolačko i Lidija Martan Kolačko</t>
  </si>
  <si>
    <t>Horvatsko 1</t>
  </si>
  <si>
    <t>095 7810643         098 764 403(Slavko)</t>
  </si>
  <si>
    <t>209.</t>
  </si>
  <si>
    <t>"TERRA KUĆA", obrt za proizvodnju i trgovinu</t>
  </si>
  <si>
    <t>46.49 - TRGOVINA NA VELIKO OSTALIM PROIZVODIMA ZA KUĆANSTVO</t>
  </si>
  <si>
    <t>Ivan Kuća</t>
  </si>
  <si>
    <t>Jerovec 161</t>
  </si>
  <si>
    <t>210.</t>
  </si>
  <si>
    <t>"TIM NEKRETNINE" AGENCIJA ZA POSLOVANJE NEKRETNINAMA</t>
  </si>
  <si>
    <t>Agencije za poslovanje nekretninama</t>
  </si>
  <si>
    <t>KOKOTEC TOMISLAV</t>
  </si>
  <si>
    <t>AKADEMIKA MIRKA MALEZA 12, IVANEC</t>
  </si>
  <si>
    <t>098 372 818</t>
  </si>
  <si>
    <t>info@timnekretnine.hr, tkokotec@gmail.com</t>
  </si>
  <si>
    <t>211.</t>
  </si>
  <si>
    <t xml:space="preserve">	84426477683</t>
  </si>
  <si>
    <t>"ToPla CONSULTING", obrt za poslovno savjetovanje, vl. Tomislav Plahtarić,</t>
  </si>
  <si>
    <t xml:space="preserve">	Savjetovanje u vezi s poslovanjem i ostalim upravljanjem</t>
  </si>
  <si>
    <t>Tomislav Plahtarić</t>
  </si>
  <si>
    <t>Jerovec 60</t>
  </si>
  <si>
    <t>212.</t>
  </si>
  <si>
    <t>"TRANSPORT EXPRESS GECI", obrt za prijevoz, vl. Nikola Geci</t>
  </si>
  <si>
    <t xml:space="preserve">49.41 Cestovni prijevoz robe </t>
  </si>
  <si>
    <t>NIKOLA GECI </t>
  </si>
  <si>
    <t>Vatroslava Jagića 3</t>
  </si>
  <si>
    <t xml:space="preserve"> 092 205 9615</t>
  </si>
  <si>
    <t>nikolageci@gmail.com, teg@teg.hr</t>
  </si>
  <si>
    <t>213.</t>
  </si>
  <si>
    <t>"TRANSPORTI GRĐAN" PRIJEVOZNIČKI OBRT</t>
  </si>
  <si>
    <t>GRĐAN JOSIP</t>
  </si>
  <si>
    <t>OSEČKA 25A, IVANEC</t>
  </si>
  <si>
    <t>098 964 2939</t>
  </si>
  <si>
    <t>214.</t>
  </si>
  <si>
    <t>"TRANSPORTI-HABUNEK"</t>
  </si>
  <si>
    <t>HABUNEK MILJENKO</t>
  </si>
  <si>
    <t>CVJETNA ULICA 11, RADOVAN</t>
  </si>
  <si>
    <t>098 446 152</t>
  </si>
  <si>
    <t>215.</t>
  </si>
  <si>
    <t>"UGOSTITELJSKI OBRT RADOVAN"</t>
  </si>
  <si>
    <t>ŠTIMAC ŽELJKO</t>
  </si>
  <si>
    <t>VARAŽDINSKA 5, RADOVAN</t>
  </si>
  <si>
    <t>042 747 132</t>
  </si>
  <si>
    <t>216.</t>
  </si>
  <si>
    <t>"URARSKI OBRT "KANIŠKI"</t>
  </si>
  <si>
    <t>Popravak satova i nakita</t>
  </si>
  <si>
    <t>MARINO KANIŠKI</t>
  </si>
  <si>
    <t>MIRKA MALEZA 3</t>
  </si>
  <si>
    <t>042 781 133</t>
  </si>
  <si>
    <t>217.</t>
  </si>
  <si>
    <t>"USLUGE KNJIGOVODSTVA MARIJA HUDOLETNJAK"</t>
  </si>
  <si>
    <t>HUDOLETNJAK MARIJA</t>
  </si>
  <si>
    <t>JEZERSKI PUT 10A, IVANEC</t>
  </si>
  <si>
    <t>042 783 838</t>
  </si>
  <si>
    <t>218.</t>
  </si>
  <si>
    <t>"Uslužni obrt GYM 23"</t>
  </si>
  <si>
    <t>93.13 Fitnes centri</t>
  </si>
  <si>
    <t>Marko Petak</t>
  </si>
  <si>
    <t>Antuna Mihanovića 2a</t>
  </si>
  <si>
    <t>098/370 413</t>
  </si>
  <si>
    <t>023gym@gmail.com</t>
  </si>
  <si>
    <t>219.</t>
  </si>
  <si>
    <t>"UZGOJ PERADI" FRANJO KELEMEN</t>
  </si>
  <si>
    <t>Uzgoj peradi</t>
  </si>
  <si>
    <t>FRANJO KELEMEN</t>
  </si>
  <si>
    <t>GAČICE 3</t>
  </si>
  <si>
    <t>098 184 9010</t>
  </si>
  <si>
    <t>220.</t>
  </si>
  <si>
    <t>"VAL", obrt za logopedske usluge, vl. Valerija Hranić, Ivanec</t>
  </si>
  <si>
    <t>Djelatnosti zdravstvene zaštite i socijalne skrbi</t>
  </si>
  <si>
    <t>86.90 Ostale djelatnosti zdravstvene zaštite</t>
  </si>
  <si>
    <t>Valerija Hranić</t>
  </si>
  <si>
    <t>Trg hrvatskih  Ivanovaca 9, 42240 Ivanec</t>
  </si>
  <si>
    <t>091 555 2962</t>
  </si>
  <si>
    <t xml:space="preserve">hranicvalerija@gmail.com </t>
  </si>
  <si>
    <t>221.</t>
  </si>
  <si>
    <t>"VD", obrt za trgovinu i usluge, vl. Darko Vincetić</t>
  </si>
  <si>
    <t>Darko Vincetić</t>
  </si>
  <si>
    <t>Prigorec 69 d</t>
  </si>
  <si>
    <t>222.</t>
  </si>
  <si>
    <t>"VENADIS", obrt za proizvodnju, trgovinu i usluge, vl. Siniša Jakopec</t>
  </si>
  <si>
    <t xml:space="preserve">Proizvodnja prehrambenih proizvoda </t>
  </si>
  <si>
    <t xml:space="preserve">	Proizvodnja začina i drugih dodataka hrani</t>
  </si>
  <si>
    <t>Siniša Jakopec</t>
  </si>
  <si>
    <t>Kaniža 27</t>
  </si>
  <si>
    <t>223.</t>
  </si>
  <si>
    <t>"VG SERVIS" obrt za popravke poljoprivrednih strojeva i motocikla</t>
  </si>
  <si>
    <t>33.12.03 - ODRŽAVANJE I POPRAVAK STROJEVA ZA POLJOPRIVREDU I ŠUMARSTVO (pretežita djelatnost)</t>
  </si>
  <si>
    <t>VUĐAN GORAN</t>
  </si>
  <si>
    <t>Nikole Fallera 4</t>
  </si>
  <si>
    <t>098 921 9091</t>
  </si>
  <si>
    <t>224.</t>
  </si>
  <si>
    <t>"VIDAČEK TRANSPORTI" PRIJEVOZNIČKI OBRT</t>
  </si>
  <si>
    <t>VIDAČEK SLAVKO</t>
  </si>
  <si>
    <t>KRATKA ULICA 5, SELJANEC</t>
  </si>
  <si>
    <t>098 377 240</t>
  </si>
  <si>
    <t>225.</t>
  </si>
  <si>
    <t>"VITEZI" PRIJEVOZNIČKI I UGOSTITELJSKI OBRT</t>
  </si>
  <si>
    <t>SEVER-VITEZ DUBRAVKO</t>
  </si>
  <si>
    <t>LANČIĆ 78,  IVANEC</t>
  </si>
  <si>
    <t>042 631 472;      783 287</t>
  </si>
  <si>
    <t>226.</t>
  </si>
  <si>
    <t>"VRESK" ZAVRŠNI RADOVI U GRAĐEVINARSTVU</t>
  </si>
  <si>
    <t xml:space="preserve">DARKO VRESK </t>
  </si>
  <si>
    <t>BEDENEC 149</t>
  </si>
  <si>
    <t>042 701 386;      091 670 1386</t>
  </si>
  <si>
    <t>227.</t>
  </si>
  <si>
    <t>"W.P.M. cut", obrt za lasersko graviranje i rezanje, vl. Velimir Hruškar</t>
  </si>
  <si>
    <t>Velimir Hruškar</t>
  </si>
  <si>
    <t>Gačice 149</t>
  </si>
  <si>
    <t>vhruskar11@gmail.com</t>
  </si>
  <si>
    <t>228.</t>
  </si>
  <si>
    <t>O4531221049</t>
  </si>
  <si>
    <t>"ZALOGAJNICA IVANČICA", obrt za ugostiteljstvo, vl. Dejan Levačić</t>
  </si>
  <si>
    <t xml:space="preserve">Djelatnosti restorana i ostalih objekata za pripremu i usluživanje hrane </t>
  </si>
  <si>
    <t>DEJAN LEVAČIĆ</t>
  </si>
  <si>
    <t>PRIGOREC 145</t>
  </si>
  <si>
    <t>levacicdejan@gmail.com</t>
  </si>
  <si>
    <t>229.</t>
  </si>
  <si>
    <t>"ZDENKA" OBRT ZA KROJAČKE POPRAVKE I USLUGE</t>
  </si>
  <si>
    <t>Popravak ostalih predmeta za osobnu uporabu i kućanstvo</t>
  </si>
  <si>
    <t>BUNIĆ ZDENKA</t>
  </si>
  <si>
    <t>MIRKA MALEZA 7, IVANEC</t>
  </si>
  <si>
    <t>042 782 940</t>
  </si>
  <si>
    <t>230.</t>
  </si>
  <si>
    <t>"ZEOLIEE", obrt za promidžbu, vl. Irena Delmonego</t>
  </si>
  <si>
    <t>73.11 - Agencije za promidžbu (reklamu i propagandu)</t>
  </si>
  <si>
    <t>IRENA DELMONEGO</t>
  </si>
  <si>
    <t>Ljudevita Gaja 39, Ivanec</t>
  </si>
  <si>
    <t>231.</t>
  </si>
  <si>
    <t>"ZIDARSKI OBRT DAMIR PETRINJAK"</t>
  </si>
  <si>
    <t>DAMIR PETRINJAK</t>
  </si>
  <si>
    <t>JEZERSKI PUT 13</t>
  </si>
  <si>
    <t>099 800 1605</t>
  </si>
  <si>
    <t>232.</t>
  </si>
  <si>
    <t>"ZIDARSKO FASADERSKI OBRT DRAGUTIN ĐURAS"</t>
  </si>
  <si>
    <t>DRAGUTIN ĐURAS</t>
  </si>
  <si>
    <t>ULICA BREZNICE 12, MARGEČAN</t>
  </si>
  <si>
    <t>098 268 071;      098 936 2649</t>
  </si>
  <si>
    <t>233.</t>
  </si>
  <si>
    <t>"ZOKS MONT", obrt za proizvodnju građevinske stolarije i montažu suhe gradnje, vl. Zoran Glavica</t>
  </si>
  <si>
    <t>16.23 - Proizvodnja ostale građevne stolarije i elemenata</t>
  </si>
  <si>
    <t>Zoran Glavica</t>
  </si>
  <si>
    <t>Ulica Rudolfa Rajtera 171, IVANEC</t>
  </si>
  <si>
    <t>234.</t>
  </si>
  <si>
    <t>"ŽELJO MONT", obrt za montažu i sklapanje namještaja</t>
  </si>
  <si>
    <t xml:space="preserve">	95.24.01 - POPRAVAK NAMJEŠTAJA I POKUĆSTVA </t>
  </si>
  <si>
    <t>Nikola Željezić</t>
  </si>
  <si>
    <t>Bedenec 97</t>
  </si>
  <si>
    <t>235.</t>
  </si>
  <si>
    <t>ATELIER "BELAČ"</t>
  </si>
  <si>
    <t>Prpozvodnja keramičkih proizvoda za kućanostvo i ukrasnih predmeta</t>
  </si>
  <si>
    <t xml:space="preserve"> DRAGICA BELAČ</t>
  </si>
  <si>
    <t>BEDENEC 50, IVANEC</t>
  </si>
  <si>
    <t>091 979 3884;    042 701 076</t>
  </si>
  <si>
    <t>236.</t>
  </si>
  <si>
    <t>CVJEĆARSKI OBRT "DALIJA"</t>
  </si>
  <si>
    <t>KORANIĆ JASMINKA</t>
  </si>
  <si>
    <t>AUGUSTA CESARCA 1, IVANEC</t>
  </si>
  <si>
    <t>042 782 790;     098 551 112</t>
  </si>
  <si>
    <t>237.</t>
  </si>
  <si>
    <t>DIZAJNERSKI OBRT "MOJE BOJE"</t>
  </si>
  <si>
    <t>BENKUS FRANJO</t>
  </si>
  <si>
    <t>IVANEČKA ŽELJEZNICA 79, IVANEC</t>
  </si>
  <si>
    <t>042 747 412</t>
  </si>
  <si>
    <t>238.</t>
  </si>
  <si>
    <t>FRIZERSKI SALON "SANJA"</t>
  </si>
  <si>
    <t>VINKO SANJA</t>
  </si>
  <si>
    <t>VLADIMIRA NAZORA 29, IVANEC</t>
  </si>
  <si>
    <t>042 783 839</t>
  </si>
  <si>
    <t>239.</t>
  </si>
  <si>
    <t>FRIZERSKI STUDIO "LEARTA"</t>
  </si>
  <si>
    <t>OREŠKI GORDANA</t>
  </si>
  <si>
    <t>IVANEČKO NASELJE 7B, IVANEC</t>
  </si>
  <si>
    <t>091 5167 152</t>
  </si>
  <si>
    <t>240.</t>
  </si>
  <si>
    <t>INT-EXT JURENEC, obrt za građevinske radove, vl. Mladen Jurenec</t>
  </si>
  <si>
    <t>43.32 - Ugradnja stolarije</t>
  </si>
  <si>
    <t>Mladen Jurenec</t>
  </si>
  <si>
    <t>Akademika Mirka Maleza 25</t>
  </si>
  <si>
    <t>241.</t>
  </si>
  <si>
    <t>ISKOPI "MS"</t>
  </si>
  <si>
    <t>MIROSLAV ŠOŠTAREK</t>
  </si>
  <si>
    <t>VUGLOVEC 27</t>
  </si>
  <si>
    <t>098 883 855</t>
  </si>
  <si>
    <t>242.</t>
  </si>
  <si>
    <t>KNJIGOVODSTVENE USLUGE "DUNJA"</t>
  </si>
  <si>
    <t>ŠTEFOK DUNJA</t>
  </si>
  <si>
    <t>ZELENI DOL 27A, IVANEC</t>
  </si>
  <si>
    <t>042 782 284</t>
  </si>
  <si>
    <t>243.</t>
  </si>
  <si>
    <t>MEGI, obrt za iznajmljivanje šatora i opreme, vl. Mario Lacković</t>
  </si>
  <si>
    <t xml:space="preserve">77.21 Iznajmljivanje i davanje u zakup (leasing) opreme za rekreaciju i sport </t>
  </si>
  <si>
    <t>Mario Lacković</t>
  </si>
  <si>
    <t>Izvorska 2</t>
  </si>
  <si>
    <t>Margečan</t>
  </si>
  <si>
    <t>244.</t>
  </si>
  <si>
    <t>NISKOGRADNJA "SLUNJSKI" USLUGE GRAĐEVINSKIM STROJEVIMA</t>
  </si>
  <si>
    <t>ŽARKO SLUNJSKI</t>
  </si>
  <si>
    <t>RADOVAN 33</t>
  </si>
  <si>
    <t>042 747 401;       098 275 352</t>
  </si>
  <si>
    <t>245.</t>
  </si>
  <si>
    <t>PLINOSERVIS "VALJAK""</t>
  </si>
  <si>
    <t>Uvođenje instalacija vodovoda, kanalizacije i plina  i instalacija za grijanje i klimatizaciju</t>
  </si>
  <si>
    <t>KREŠIMIR VALJAK</t>
  </si>
  <si>
    <t>ŽELJEZNICA 9</t>
  </si>
  <si>
    <t>042/ 747 243</t>
  </si>
  <si>
    <t>246.</t>
  </si>
  <si>
    <t>PRIJEVOZ I USLUGE "HABEK"</t>
  </si>
  <si>
    <t>HABEK BORIS</t>
  </si>
  <si>
    <t>LANČIĆ 77, IVANEC</t>
  </si>
  <si>
    <t>098 284 616;     042 783 258</t>
  </si>
  <si>
    <t>247.</t>
  </si>
  <si>
    <t>PROIZVODNJA METALNE GALANTERIJE "PISKAČ"</t>
  </si>
  <si>
    <t xml:space="preserve">Proizvodnja proizvoda od žice, lanaca i opruga </t>
  </si>
  <si>
    <t>PISKAČ STJEPAN</t>
  </si>
  <si>
    <t>GAČICE 28</t>
  </si>
  <si>
    <t>098 179 5566</t>
  </si>
  <si>
    <t>248.</t>
  </si>
  <si>
    <t>SALON ZA NJEGU TIJELA "VENUS"</t>
  </si>
  <si>
    <t>Kozmetički saloni</t>
  </si>
  <si>
    <t>HERCEG SAMBOLEC BOJANA</t>
  </si>
  <si>
    <t>099 412 3736</t>
  </si>
  <si>
    <t>249.</t>
  </si>
  <si>
    <t>STUDIO LJEPOTE "SUNSHINE"</t>
  </si>
  <si>
    <t>Djelatnosti za njegu i održavanje tijela</t>
  </si>
  <si>
    <t>GABRIJELA KRIŽANEC</t>
  </si>
  <si>
    <t>092 330 0393</t>
  </si>
  <si>
    <t>250.</t>
  </si>
  <si>
    <t>TRGOVAČKI OBRT "MARICA"</t>
  </si>
  <si>
    <t>Trgovina na veliko hranom, pićima i duhanom</t>
  </si>
  <si>
    <t>BUŠNJA MARICA</t>
  </si>
  <si>
    <t>SALINOVEC 75A, IVANEC</t>
  </si>
  <si>
    <t>042 782 282</t>
  </si>
  <si>
    <t>251.</t>
  </si>
  <si>
    <t>UGOSTITELJSKI OBRT "BVB"</t>
  </si>
  <si>
    <t>SAMBOLEK BRANKA</t>
  </si>
  <si>
    <t>RUDOLFA RAJTERA 141, IVANEC</t>
  </si>
  <si>
    <t>042 781 977</t>
  </si>
  <si>
    <t>252.</t>
  </si>
  <si>
    <t>UGOSTITELJSKI OBRT "CANTINA"</t>
  </si>
  <si>
    <t>KLEN MIROSLAV</t>
  </si>
  <si>
    <t>CERJE TUŽNO 27, IVANEC</t>
  </si>
  <si>
    <t>CERJE TUŽNO</t>
  </si>
  <si>
    <t>042 759 129</t>
  </si>
  <si>
    <t>253.</t>
  </si>
  <si>
    <t>UGOSTITELJSKI OBRT "FENIKS"</t>
  </si>
  <si>
    <t>ČAKLEC ALEN</t>
  </si>
  <si>
    <t>VLADIMIRA NAZORA 96A, IVANEC</t>
  </si>
  <si>
    <t>042 783 480</t>
  </si>
  <si>
    <t>254.</t>
  </si>
  <si>
    <t xml:space="preserve">ZIDARSKI OBRT "GRABROVEC"                                                                   </t>
  </si>
  <si>
    <t>SREĆKO GRABROVEC</t>
  </si>
  <si>
    <t>STAŽNJEVEC 82 b</t>
  </si>
  <si>
    <t>098 436 298;      098 914 5862</t>
  </si>
  <si>
    <t>BAZA PODUZETNIKA S PODRUČJA GRADA IVANCA                      (izrađena za potrebe investitora)</t>
  </si>
  <si>
    <t>Pregled  trgovačkih društava prema NKD-u</t>
  </si>
  <si>
    <t>NAZIV TVRTKE</t>
  </si>
  <si>
    <t>06829790661</t>
  </si>
  <si>
    <t>2INVEST D.O.O.</t>
  </si>
  <si>
    <t>46.19 Posredovanje u trgovini raznovrsnim proizvodima</t>
  </si>
  <si>
    <t>Goran Mesec</t>
  </si>
  <si>
    <t>PETRA PRERADOVIĆA 3</t>
  </si>
  <si>
    <t>gmesec@gmail.com</t>
  </si>
  <si>
    <t xml:space="preserve"> 0 1283261085</t>
  </si>
  <si>
    <t>4MT MARIO d.o.o.</t>
  </si>
  <si>
    <t>43.21 Elektroinstalacijski radovi</t>
  </si>
  <si>
    <t>Mario Bančić</t>
  </si>
  <si>
    <t>Jerovec 172</t>
  </si>
  <si>
    <t>Jerovec</t>
  </si>
  <si>
    <t>4mt.mario@gmail.com</t>
  </si>
  <si>
    <t>AB ELEKTRO-KLIMA D.O.O.</t>
  </si>
  <si>
    <t>43.21 Elektroinstalacijski   radovi</t>
  </si>
  <si>
    <t>Anđelko Biškup</t>
  </si>
  <si>
    <t>Margečan 55</t>
  </si>
  <si>
    <t>042 747 282             099 474 7282</t>
  </si>
  <si>
    <t>ADH D.O.O</t>
  </si>
  <si>
    <t>Usluge trgovine</t>
  </si>
  <si>
    <t>45.32 Trgovina na malo dijelovima i priborom za motorna vozila</t>
  </si>
  <si>
    <t>Josip Hudoletnjak</t>
  </si>
  <si>
    <t>Ul.Varaždinska 84 a</t>
  </si>
  <si>
    <t>042 770 540</t>
  </si>
  <si>
    <t>adh.d.o.o@vz-t-com.hr</t>
  </si>
  <si>
    <t>AEC VOVA d.o.o.</t>
  </si>
  <si>
    <t>Telekomunikacijska djelatnost</t>
  </si>
  <si>
    <t>61.90 Ostale telekomunikacijske djelatnosti</t>
  </si>
  <si>
    <t>Ivica Copak/Vladimir Karpov</t>
  </si>
  <si>
    <t>Margečan 5</t>
  </si>
  <si>
    <t>098 267 324</t>
  </si>
  <si>
    <t>copak.ivica@gmail.com</t>
  </si>
  <si>
    <t>AKTIVA BIRO D.O.O.</t>
  </si>
  <si>
    <t>Računovodstvene usluge</t>
  </si>
  <si>
    <t>69.20 Računovodstvene, knjigovodstvene i revizijske djelatnosti; porezno savjetovanje </t>
  </si>
  <si>
    <t>Karmica Šambar</t>
  </si>
  <si>
    <t>Trg hrv. ivanovaca 10</t>
  </si>
  <si>
    <t>042 782 351</t>
  </si>
  <si>
    <t>AL-PVC STOLARIJA BRLEK, PROIZVODNJA GRAĐEVNE STOLARIJE</t>
  </si>
  <si>
    <t xml:space="preserve">22.23 Proizvodnja proizvoda od plastike za građevinarstvo </t>
  </si>
  <si>
    <t>91273226</t>
  </si>
  <si>
    <t>AMARENA-GABRO ŠPREM</t>
  </si>
  <si>
    <t xml:space="preserve">32.99 - Ostala prerađivačka industrija, d. n. </t>
  </si>
  <si>
    <t>Gabro Šprem</t>
  </si>
  <si>
    <t>I.GUNDULIĆA 18</t>
  </si>
  <si>
    <t>sprem-amarena@vz.t-com.hr</t>
  </si>
  <si>
    <t>84560644994</t>
  </si>
  <si>
    <t>AMB GRADNJA D.O.O.</t>
  </si>
  <si>
    <t>41.20 Gradnja stambenih i nestambenih zgrada</t>
  </si>
  <si>
    <t>Anica Brežnjak</t>
  </si>
  <si>
    <t>Osečka 37</t>
  </si>
  <si>
    <t>ambgradnja@gmail.com      (predstečajna nagodba)</t>
  </si>
  <si>
    <t>75197301736</t>
  </si>
  <si>
    <t>AMSEL D.O.O.</t>
  </si>
  <si>
    <t>43.91 Radovi na krovištu</t>
  </si>
  <si>
    <t>Ivan Peharda</t>
  </si>
  <si>
    <t>Ljudevita Gaja 21</t>
  </si>
  <si>
    <t>Maruševec</t>
  </si>
  <si>
    <t xml:space="preserve">
kristina.peharda1@gmail.com </t>
  </si>
  <si>
    <t>AQUA-FORM D.O.O</t>
  </si>
  <si>
    <t>Mladen Foder</t>
  </si>
  <si>
    <t>Antuna Mihanovića  49</t>
  </si>
  <si>
    <t>042 771 888 /042 782 211</t>
  </si>
  <si>
    <t>AQUARIUS J.D.O.O.</t>
  </si>
  <si>
    <t>69.20 Računovodstvene, knjigovodstvene i revizijske djelatnosti; porezno savjetovanje</t>
  </si>
  <si>
    <t>Renata Peček</t>
  </si>
  <si>
    <t xml:space="preserve">Trg hrv. Ivanovaca 1 </t>
  </si>
  <si>
    <t>091 507 5783</t>
  </si>
  <si>
    <t>ARBOR- PROMET D.O.O</t>
  </si>
  <si>
    <t xml:space="preserve">Trgovina </t>
  </si>
  <si>
    <t xml:space="preserve">46.19 Posredovanje u trgovini raznovrsnim proizvodima
</t>
  </si>
  <si>
    <t>Damir Friščić</t>
  </si>
  <si>
    <t xml:space="preserve">Rudolfa Rajtera  50  </t>
  </si>
  <si>
    <t>042 781 680 / 099 215 1288</t>
  </si>
  <si>
    <t>ARCTOS D.O.O.</t>
  </si>
  <si>
    <t>70.22 Savjetovanje u vezi s poslovanjem i ostalim upravljanjem</t>
  </si>
  <si>
    <t>Krešimir Vrček</t>
  </si>
  <si>
    <t>Ivana Kukuljevića 21</t>
  </si>
  <si>
    <t>091 798 5532</t>
  </si>
  <si>
    <t>47149092076</t>
  </si>
  <si>
    <t>AS OBRT ZA TRGOVINU I USLUGE</t>
  </si>
  <si>
    <t>47.11  Trgovina na malo u nespecijaliziranim prodavaonicama pretežno hranom, pićima i duhanskim proizvodima</t>
  </si>
  <si>
    <t>Tihomir Hruškar</t>
  </si>
  <si>
    <t>Gačice 96</t>
  </si>
  <si>
    <t>042 212 382</t>
  </si>
  <si>
    <t xml:space="preserve">
ahruskar5656@gmail.com </t>
  </si>
  <si>
    <t>33358056312</t>
  </si>
  <si>
    <t>ASP D.O.O.</t>
  </si>
  <si>
    <t>Sandi Premužić</t>
  </si>
  <si>
    <t>TRG HRVATSKIH IVANOVACA 3</t>
  </si>
  <si>
    <t>info@asp.hr</t>
  </si>
  <si>
    <t>AUTO RIBICA, obrt za prodaju motornih vozila</t>
  </si>
  <si>
    <t>autoribica@gmail.com</t>
  </si>
  <si>
    <t>AUTO-DABO D.O.O.</t>
  </si>
  <si>
    <t>45.11 Trgovina automobilima i motornim vozilima lake kategorije</t>
  </si>
  <si>
    <t>Kaniža bb</t>
  </si>
  <si>
    <t>098 267 524</t>
  </si>
  <si>
    <t>AUTOKOL D.O.O.</t>
  </si>
  <si>
    <t xml:space="preserve">23.69 Proizvodnja ostalih proizvoda od betona, cementa i gipsa </t>
  </si>
  <si>
    <t>Dragana Kolarek</t>
  </si>
  <si>
    <t>Cerje Tužno 7</t>
  </si>
  <si>
    <t>Cerje Tužno</t>
  </si>
  <si>
    <t>042 759 007</t>
  </si>
  <si>
    <t>autokol@vz.htnet.hr</t>
  </si>
  <si>
    <t>AUTOSPOT d.o.o.</t>
  </si>
  <si>
    <t xml:space="preserve">	45.32 Trgovina na malo dijelovima i priborom za motorna vozila</t>
  </si>
  <si>
    <t>Nikola Bahun</t>
  </si>
  <si>
    <t>BACARO d.o.o.</t>
  </si>
  <si>
    <t>Kristina Geci Smoljo</t>
  </si>
  <si>
    <t>Gospodarska ulica 2</t>
  </si>
  <si>
    <t>BAU-ART d.o.o.</t>
  </si>
  <si>
    <t>Željko Solina</t>
  </si>
  <si>
    <t>Kaniža 27a, 42240 Ivanec</t>
  </si>
  <si>
    <t>098-478-900</t>
  </si>
  <si>
    <t>bauart.hr@gmail.com</t>
  </si>
  <si>
    <t>BAUTEAM MN j.d.o.o.</t>
  </si>
  <si>
    <t>41.20, Gradnja stambenih i nestambenih zgrada</t>
  </si>
  <si>
    <t>BEZAK MTP D.O.O.</t>
  </si>
  <si>
    <t>25.99 Proizvodnja ostalih gotovih proizvoda od metala</t>
  </si>
  <si>
    <t>Robert Bezak</t>
  </si>
  <si>
    <t>Matije Gupca 2, Lobor (izdvojeni pogon 104. Brigada HV Industrijska zona, 42240 Ivanec</t>
  </si>
  <si>
    <t>Lobor</t>
  </si>
  <si>
    <t>049/430 028</t>
  </si>
  <si>
    <t>zeljko.bezak@kr.t-com.hr, bezak@bezak-mtp.hr, ivanec@bezak-mtp.hr</t>
  </si>
  <si>
    <t>97557763966</t>
  </si>
  <si>
    <t>BGW GROUP D.O.O.</t>
  </si>
  <si>
    <t>Admir Berbić</t>
  </si>
  <si>
    <t>ULICA VLADIMIRA NAZORA 96F</t>
  </si>
  <si>
    <t>office@bgw-group.hr</t>
  </si>
  <si>
    <t>83573842879</t>
  </si>
  <si>
    <t>BGW MONTAŽA D.O.O.</t>
  </si>
  <si>
    <t>33.20 -Instaliranje industrijskih strojeva i opreme</t>
  </si>
  <si>
    <t xml:space="preserve">
office@bgw-montaza.hr</t>
  </si>
  <si>
    <t>BGW-ELECTRONICS D.O.O.</t>
  </si>
  <si>
    <t>Admir Berbić, Kristijan Danjko</t>
  </si>
  <si>
    <t xml:space="preserve">ULICA VLADIMIRA NAZORA 96F </t>
  </si>
  <si>
    <t>099/2169 315         098 921 5040,042/200 193</t>
  </si>
  <si>
    <t>office@bgw-electronics.hr</t>
  </si>
  <si>
    <t>BLIC AKTIV service, software, support j.d.o.o.</t>
  </si>
  <si>
    <t>Prerađivačka djelatnost</t>
  </si>
  <si>
    <t xml:space="preserve">33.12 Popravak strojeva </t>
  </si>
  <si>
    <t>Stjepan Mavrek</t>
  </si>
  <si>
    <t>Zagorska 18</t>
  </si>
  <si>
    <t xml:space="preserve"> 098/99 60 727  </t>
  </si>
  <si>
    <t>info@blic-aktiv.hr</t>
  </si>
  <si>
    <t>BUHIN GRADNJA D.O.O.</t>
  </si>
  <si>
    <t>Tomica Buhin</t>
  </si>
  <si>
    <t xml:space="preserve">Ulica Metela Ožegovića 2 </t>
  </si>
  <si>
    <t>098 913 1719 / 099 7080637</t>
  </si>
  <si>
    <t>O3710921437</t>
  </si>
  <si>
    <t>Building d.o.o.</t>
  </si>
  <si>
    <t>71.12 Inženjerstvo i s njim povezano tehničko savjetovanje</t>
  </si>
  <si>
    <t>Jerko Bošković</t>
  </si>
  <si>
    <t>Dr. Đure Arnolda 8, 42240 Ivanec</t>
  </si>
  <si>
    <t>095 488 0701</t>
  </si>
  <si>
    <t>jerko.boskovic@tesla.com.hr, info@building.com.hr</t>
  </si>
  <si>
    <t>O7367078152</t>
  </si>
  <si>
    <t>BUILDING PROJEKT d.o.o.</t>
  </si>
  <si>
    <t>71.20 - Tehničko ispitivanje i analiza</t>
  </si>
  <si>
    <t>David Bušnja</t>
  </si>
  <si>
    <t>095 488 0702</t>
  </si>
  <si>
    <t>david.busnja@tesla.com.hr</t>
  </si>
  <si>
    <t>BUNIĆ AUTOMOBILI D.O.O.</t>
  </si>
  <si>
    <t>Ivan Bunić</t>
  </si>
  <si>
    <t>Horvatsko 10</t>
  </si>
  <si>
    <t>042 781 243</t>
  </si>
  <si>
    <t>bunicauto@gmail.com; ibunic@vz.htnet.hr</t>
  </si>
  <si>
    <t>CAFFELINA D.O.O.</t>
  </si>
  <si>
    <t>47. 99 Ostala trgovina na malo izvan prodavaonica, štandova i tržnica</t>
  </si>
  <si>
    <t xml:space="preserve">Dubravko Pavleković </t>
  </si>
  <si>
    <t>S. Vukovića 71</t>
  </si>
  <si>
    <t>092 1175178
098 1747502</t>
  </si>
  <si>
    <t xml:space="preserve">Canjuga d.o.o. </t>
  </si>
  <si>
    <t>28.25 Proizvodnja rashladne i ventilacijske opreme, osim za kućanstvo</t>
  </si>
  <si>
    <t>Ivica Canjuga - direktor Vesna Canjuga - prokuristica</t>
  </si>
  <si>
    <t>Jerovec 222, 42240 Ivanec</t>
  </si>
  <si>
    <t xml:space="preserve"> 042/391 202 </t>
  </si>
  <si>
    <t>CC PRODUCTION d.o.o.</t>
  </si>
  <si>
    <t>14.13 Proizvodnja ostale vanjske odjeće</t>
  </si>
  <si>
    <t>Klara Cadieux</t>
  </si>
  <si>
    <t>Ivanečko naselje 3a, 42240 Ivanec</t>
  </si>
  <si>
    <t>CDM d.o.o. (CENTAR ZA DIGITALNU MIKROELEKTRONIKU)</t>
  </si>
  <si>
    <t>Zdenko Friščić</t>
  </si>
  <si>
    <t>Varaždinska 1</t>
  </si>
  <si>
    <t>042 782721 / 098 899 449 (Ivan Geci)</t>
  </si>
  <si>
    <t>cdm@cdm.hr; cdm@vz.t-com.hr</t>
  </si>
  <si>
    <t>CENTAR OKA d.o.o.</t>
  </si>
  <si>
    <t>47.74 Trgovina na malo medicinskim pripravcima i ortopedskim pomagalima u specijaliziranim prodavaonicama</t>
  </si>
  <si>
    <t>Mario Štefanek</t>
  </si>
  <si>
    <t>Trg hrvatskih  Ivanovaca 9</t>
  </si>
  <si>
    <t>centaroka@gmail.com</t>
  </si>
  <si>
    <t>CENTAR PSIVA j. d. o. o.</t>
  </si>
  <si>
    <t>Zrinka Sever</t>
  </si>
  <si>
    <t>Lančić 94 (Vladimira Nazora 6)</t>
  </si>
  <si>
    <t>098 566 110</t>
  </si>
  <si>
    <t>info@centarpsiva.hr</t>
  </si>
  <si>
    <t>13340748444</t>
  </si>
  <si>
    <t>CENTAR SCENA D.O.O.</t>
  </si>
  <si>
    <t>Umjetnost,zabava i rekreacija</t>
  </si>
  <si>
    <t xml:space="preserve">90.01 Izvođačka umjetnost </t>
  </si>
  <si>
    <t>Ivan Čačić</t>
  </si>
  <si>
    <t>KANIŽA 35/G</t>
  </si>
  <si>
    <t>centarscenadoo@gmail.com</t>
  </si>
  <si>
    <t>CHIBO TRGOVINA I USLUGE</t>
  </si>
  <si>
    <t>47. 11 Trgovina na malo u nespecijaliziranim prodavaonicama pretežno hranom, pićima i duhanskim proizvodima</t>
  </si>
  <si>
    <t>CHM d.o.o.</t>
  </si>
  <si>
    <t xml:space="preserve">25.62 Strojna obrada metala </t>
  </si>
  <si>
    <t>Franislav Cavar</t>
  </si>
  <si>
    <t>Kaniža 65</t>
  </si>
  <si>
    <t>092/ 172 4882</t>
  </si>
  <si>
    <t>franislav@gmx.de</t>
  </si>
  <si>
    <t>28316222671</t>
  </si>
  <si>
    <t>COLUMBUS D.O.O.</t>
  </si>
  <si>
    <t>85.53.Djelatnosti vozačkih škola</t>
  </si>
  <si>
    <t>Tomislav Golub</t>
  </si>
  <si>
    <t>PUNIKVE 8B</t>
  </si>
  <si>
    <t>Conexin d.o.o.</t>
  </si>
  <si>
    <t>Poslovanje nekretninama</t>
  </si>
  <si>
    <t>Ivica Jagetić</t>
  </si>
  <si>
    <t>Varaždinska 20, 42240 Ivanec</t>
  </si>
  <si>
    <t>042 302 048             099 616 3745</t>
  </si>
  <si>
    <t>info@conexin.hr</t>
  </si>
  <si>
    <t>CRAFTER J.D.O.O.</t>
  </si>
  <si>
    <t xml:space="preserve">16.29 Proizvodnja ostalih proizvoda od drva, proizvoda od pluta, slame i pletarskih materijala </t>
  </si>
  <si>
    <t>Miljenko Gotal, Suzana Kapustić Gotal</t>
  </si>
  <si>
    <t>Vitešinec 27 a</t>
  </si>
  <si>
    <t>CROMON D.O.O.</t>
  </si>
  <si>
    <t>25.61 - Obrada i prevlačenje metala</t>
  </si>
  <si>
    <t>Ivica Županić</t>
  </si>
  <si>
    <t>S. Vukovića 49</t>
  </si>
  <si>
    <t xml:space="preserve">042 494637              098 168 6736
</t>
  </si>
  <si>
    <t>DANO j.d.o.o.</t>
  </si>
  <si>
    <t xml:space="preserve"> Građevinarstvo</t>
  </si>
  <si>
    <t>Danijel Brežnjak</t>
  </si>
  <si>
    <t>Željeznica 12 (42242)</t>
  </si>
  <si>
    <t>Željeznica (Ivanec)</t>
  </si>
  <si>
    <t>099/667 5738</t>
  </si>
  <si>
    <t>DARIS D.O.O.</t>
  </si>
  <si>
    <t xml:space="preserve">52.29 Ostale prateće djelatnosti u prijevozu
</t>
  </si>
  <si>
    <t>Ljiljana Gladović</t>
  </si>
  <si>
    <t>Jerovec 211</t>
  </si>
  <si>
    <t>042 781 019 /  042 770 719</t>
  </si>
  <si>
    <t>Decora d.o.o.</t>
  </si>
  <si>
    <t>16.21 Proizvodnja furnira i ostalih ploča od drva</t>
  </si>
  <si>
    <t>Martina Jerešić</t>
  </si>
  <si>
    <t>Varaždinska 39, 42240 Ivanec</t>
  </si>
  <si>
    <t> 098/174 669</t>
  </si>
  <si>
    <t xml:space="preserve">DELFIN D.O.O. </t>
  </si>
  <si>
    <t>96.01 Pranje i kemijsko čišćenje tekstila i krznenih proizvoda</t>
  </si>
  <si>
    <t>Ivan Klampfl</t>
  </si>
  <si>
    <t>Vuglovec 22</t>
  </si>
  <si>
    <t>042 783 187</t>
  </si>
  <si>
    <t>ivan.klamfl@gmail.com; delfin@vz.t-com.hr</t>
  </si>
  <si>
    <t xml:space="preserve">DHM D.O.O. </t>
  </si>
  <si>
    <t>Martina Dukarić</t>
  </si>
  <si>
    <t>Metoda Hrga 19</t>
  </si>
  <si>
    <t>042 770 810</t>
  </si>
  <si>
    <t>DIES VENERIS 23 D.O.O.</t>
  </si>
  <si>
    <t>Antuna Mihanovića 2 a</t>
  </si>
  <si>
    <t xml:space="preserve">098/370 413 </t>
  </si>
  <si>
    <t>DOG DAY D.O.O.</t>
  </si>
  <si>
    <t xml:space="preserve">  46.18 Posredovanje u trgovini specijaliziranoj za određene proizvode</t>
  </si>
  <si>
    <t xml:space="preserve">Tibor Surjak </t>
  </si>
  <si>
    <t>M. Gupca 12</t>
  </si>
  <si>
    <t>095 864 6309</t>
  </si>
  <si>
    <t>04010000129</t>
  </si>
  <si>
    <t>DRUGI NIVO D.O.O.</t>
  </si>
  <si>
    <t>35.11 Proizvodnja električne energije</t>
  </si>
  <si>
    <t>Martina Ipša/Dubravko Posavec</t>
  </si>
  <si>
    <t>TRG HRVATSKIH IVANOVACA 9A</t>
  </si>
  <si>
    <t>a.kolarek@solida.hr</t>
  </si>
  <si>
    <t xml:space="preserve">DRVODJELAC D.O.O. </t>
  </si>
  <si>
    <t>16.23 Proizvodnja ostale građevne stolarije i elemenata</t>
  </si>
  <si>
    <t>Zdravko Marković</t>
  </si>
  <si>
    <t>P. Preradovića 14</t>
  </si>
  <si>
    <t>042 781 922 / 042 781 722 / 042 781 902</t>
  </si>
  <si>
    <t>DRVO-PALETA j.d.o.o.</t>
  </si>
  <si>
    <t>16.24 Proizvodnja ambalaže od drva</t>
  </si>
  <si>
    <t>Mladen Brezovec</t>
  </si>
  <si>
    <t>Antuna Mihanovića 2</t>
  </si>
  <si>
    <t>98202709327</t>
  </si>
  <si>
    <t>DUBROVNIK INVESTICIJE J.D.O.O.</t>
  </si>
  <si>
    <t>68.10 Kupnja i prodaja vlastitih nekretnina</t>
  </si>
  <si>
    <t>Mirko Habek</t>
  </si>
  <si>
    <t>MIRKA MALEZA 30</t>
  </si>
  <si>
    <t xml:space="preserve">habek@snsgroup.eu </t>
  </si>
  <si>
    <t>DV-HUĐEK GRADNJA J.D.O.O.</t>
  </si>
  <si>
    <t>Dragan Huđek</t>
  </si>
  <si>
    <t>Ivanečki Vrhovec 4</t>
  </si>
  <si>
    <t>ĐURO D.O.O.</t>
  </si>
  <si>
    <t>Jurica Baranašić</t>
  </si>
  <si>
    <t>Mirka Maleza 37</t>
  </si>
  <si>
    <t>091 763 2174</t>
  </si>
  <si>
    <t>EDILNOVA D.O.O.</t>
  </si>
  <si>
    <t>Stjepan Gužvinec, Vanja Fabijan</t>
  </si>
  <si>
    <t>Gačice 131</t>
  </si>
  <si>
    <t>042 231 440 /         091 244 4429</t>
  </si>
  <si>
    <t xml:space="preserve">EKO-DUBRAVA D.O.O. </t>
  </si>
  <si>
    <t xml:space="preserve">01.42 - Uzgoj ostalih goveda i bivola
</t>
  </si>
  <si>
    <t>Krešimir Canjuga</t>
  </si>
  <si>
    <t>Horvatsko 72</t>
  </si>
  <si>
    <t>042 781 528</t>
  </si>
  <si>
    <t>EL&amp;M GRADNJA d.o.o.</t>
  </si>
  <si>
    <t>43.21, Elektroinstalacijski radovi</t>
  </si>
  <si>
    <t>Martin Štefanko/Luka Mudri</t>
  </si>
  <si>
    <t xml:space="preserve">Prigorec 114 </t>
  </si>
  <si>
    <t>82929687758</t>
  </si>
  <si>
    <t xml:space="preserve">ELEKTRO GOLUB, uslužne i komunalne djelatnosti </t>
  </si>
  <si>
    <t>ELEKTRO KRUNO D.O.O.</t>
  </si>
  <si>
    <t>Krunoslav i Zdenko Đuras</t>
  </si>
  <si>
    <t>Ulica Biškupovec 19, Margečan</t>
  </si>
  <si>
    <t>098 336 527</t>
  </si>
  <si>
    <t>elektrokruno@gmail.com</t>
  </si>
  <si>
    <t>E-LICHT d.o.o.</t>
  </si>
  <si>
    <t xml:space="preserve">	43.21. Elektroinstalacijski radovi</t>
  </si>
  <si>
    <t>Mateja Gajšek</t>
  </si>
  <si>
    <t>Trg hrvatskih  Ivanovaca 7</t>
  </si>
  <si>
    <t xml:space="preserve">ELMOK D.O.O. </t>
  </si>
  <si>
    <t>24.53 Lijevanje lakih metala</t>
  </si>
  <si>
    <t>Željko Brezovec</t>
  </si>
  <si>
    <t>Rudarska bb</t>
  </si>
  <si>
    <t>042 781 466 / 042 770 766 / 042 770 767 / 098 284 636</t>
  </si>
  <si>
    <t>elmok@vz.htnet.hr;elmok@vz.t-com.hr</t>
  </si>
  <si>
    <t>ELMOK-ELEKTROMOTORSKE KOMPONENTE D.O.O.</t>
  </si>
  <si>
    <t>Lijevanje lakih metala</t>
  </si>
  <si>
    <t>Ljerka Brezovec</t>
  </si>
  <si>
    <t>Rudarska 2/A</t>
  </si>
  <si>
    <t>042 770766 / 098 284636</t>
  </si>
  <si>
    <t>ELMOS D.O.O</t>
  </si>
  <si>
    <t>81.22 Ostale djelatnosti čišćenja zgrada i objekata</t>
  </si>
  <si>
    <t>Antun Glasnović</t>
  </si>
  <si>
    <t>Varaždinska 26</t>
  </si>
  <si>
    <t>042 492 614</t>
  </si>
  <si>
    <t>ETIKA D.O.O.</t>
  </si>
  <si>
    <t>Branko Galinec</t>
  </si>
  <si>
    <t>Ulica akademika Ladislava Šabana 28</t>
  </si>
  <si>
    <t>042 770 768 / 098 734 539</t>
  </si>
  <si>
    <t>FABRIKA D.O.O.</t>
  </si>
  <si>
    <t>Usluge smještaja</t>
  </si>
  <si>
    <t>55.10 Hoteli i sličan smještaj</t>
  </si>
  <si>
    <t>099 882 0596</t>
  </si>
  <si>
    <t>FELIX D.O.O.</t>
  </si>
  <si>
    <t>47.43 Trgovina na malo audio i videoopremom u specijaliziranim prodavaonicama</t>
  </si>
  <si>
    <t>Milvoj Franc</t>
  </si>
  <si>
    <t>Vladimira Nazora 51</t>
  </si>
  <si>
    <t>042/781 920</t>
  </si>
  <si>
    <t>FESTORE D.O.O.</t>
  </si>
  <si>
    <t>Stjepan Piskač</t>
  </si>
  <si>
    <t>Gačice 28 (42242)</t>
  </si>
  <si>
    <t>Gačice(Ivanec)</t>
  </si>
  <si>
    <t>FIA-VIP d.o.o.</t>
  </si>
  <si>
    <t>Vlado Martić -direktor      Filip Martić - prokurist</t>
  </si>
  <si>
    <t xml:space="preserve">Vladimira Nazora 42b, 42240 Ivanec </t>
  </si>
  <si>
    <t xml:space="preserve"> 099/85 18 841 </t>
  </si>
  <si>
    <t>info.fiavip@gmail.com</t>
  </si>
  <si>
    <t>FINA</t>
  </si>
  <si>
    <t>64.99 Ostale financijske uslužne djelatnosti, osim osiguranja i mirovinskih fondova, d. n.</t>
  </si>
  <si>
    <t>Dražen Čović (poslovnica Ivanec - Miljenko Grudiček)</t>
  </si>
  <si>
    <t>Trg hrvatskih Ivanovaca 2</t>
  </si>
  <si>
    <t>042/ 391 100</t>
  </si>
  <si>
    <t>miljenko.grudicek@fina.hr,  info@fina.hr</t>
  </si>
  <si>
    <t>FORINGA d.o.o.</t>
  </si>
  <si>
    <t>Branko Bencek</t>
  </si>
  <si>
    <t>Bedenec 278</t>
  </si>
  <si>
    <t xml:space="preserve"> 097/79 52 810</t>
  </si>
  <si>
    <t>FOTO GECI D.O.O.</t>
  </si>
  <si>
    <t>74.20 Fotografske djelatnosti</t>
  </si>
  <si>
    <t>Vesna Geci</t>
  </si>
  <si>
    <t>M. Maleza 7</t>
  </si>
  <si>
    <t>042 784 567 /   098 555 677</t>
  </si>
  <si>
    <t>71883413912</t>
  </si>
  <si>
    <t>FRAN FRIŠČIĆ D.O.O.</t>
  </si>
  <si>
    <t xml:space="preserve">46.19 Nespecijalizirana trgovina na veliko </t>
  </si>
  <si>
    <t>Andreja Friščić</t>
  </si>
  <si>
    <t>Vladimira Nazora 36</t>
  </si>
  <si>
    <t>knjizara.friscic@vz.t-com.hr</t>
  </si>
  <si>
    <t>18223996310</t>
  </si>
  <si>
    <t>FRIŠČIĆ TRGOVINA I USLUGE, VL. ANDREJA GALIĆ</t>
  </si>
  <si>
    <t>47. 62 Trgovina na malo novinama, papirnatom robom i pisaćim priborom u specijaliziranim prodavaonicama</t>
  </si>
  <si>
    <t>Andreja Galić</t>
  </si>
  <si>
    <t>VLADIMIRA NAZORA 3/5</t>
  </si>
  <si>
    <t>042/783665</t>
  </si>
  <si>
    <t>FRIŠĆIĆ SERVIS J.D.O.O.</t>
  </si>
  <si>
    <t xml:space="preserve">Goran Friščić </t>
  </si>
  <si>
    <t>Rudolfa Rajtera 133</t>
  </si>
  <si>
    <t>098 681 037</t>
  </si>
  <si>
    <t>54136937040</t>
  </si>
  <si>
    <t>FRIZERSKI SALON RENATA J.D.O.O.</t>
  </si>
  <si>
    <t>96,02 Frizerski saloni i saloni za uljepšavanje</t>
  </si>
  <si>
    <t>Renata Hrgarek</t>
  </si>
  <si>
    <t>Čalinec 72</t>
  </si>
  <si>
    <t>renata.hrgarek0@gmail.com</t>
  </si>
  <si>
    <t>FRIZERSKI SALON SUZA J.D.O.O.</t>
  </si>
  <si>
    <t>Suzana Belačić</t>
  </si>
  <si>
    <t>Horvatsko 30</t>
  </si>
  <si>
    <t>Horvatsko(Ivanec)</t>
  </si>
  <si>
    <t>098/937 8458</t>
  </si>
  <si>
    <t>O4905471574</t>
  </si>
  <si>
    <t>FRUK I PINTARIĆ D.O.O.</t>
  </si>
  <si>
    <t>10.71 Proizvodnja kruha; proizvodnja svježih peciva, slastičarskih proizvoda i kolača</t>
  </si>
  <si>
    <t>Ksenija Pintarić</t>
  </si>
  <si>
    <t>Horvatsko 43 b</t>
  </si>
  <si>
    <t>042/770 892</t>
  </si>
  <si>
    <t>GALIĆ- TRANSPORTI J.D.O.O</t>
  </si>
  <si>
    <t xml:space="preserve">49.41 Cestovni prijevoz robe
</t>
  </si>
  <si>
    <t>Anđelko Galić</t>
  </si>
  <si>
    <t>Antuna Mihanovića  1a</t>
  </si>
  <si>
    <t>042 770 750 /      095 569 2322</t>
  </si>
  <si>
    <t>GANI j.d.o.o.</t>
  </si>
  <si>
    <t>81.30 Uslužne djelatnosti uređenja i održavanja krajolika</t>
  </si>
  <si>
    <t>Nikola Gabrić</t>
  </si>
  <si>
    <t>VLADIMIRA NAZORA 65</t>
  </si>
  <si>
    <t>04595335</t>
  </si>
  <si>
    <t>GBZ-INŽENJERING D.O.O.</t>
  </si>
  <si>
    <t>25.11 Proizvodnja metalnih konstrukcija i njihovih dijelova</t>
  </si>
  <si>
    <t>Andrej Strašek</t>
  </si>
  <si>
    <t>TRG HRVATSKIH IVANOVACA 1</t>
  </si>
  <si>
    <t xml:space="preserve">
sevaga.uprava@gmail.com</t>
  </si>
  <si>
    <t>86682012181</t>
  </si>
  <si>
    <t>GECI PHOTOGRAPHY J.D.O.O.</t>
  </si>
  <si>
    <t>Augusta Šenoe 12</t>
  </si>
  <si>
    <t>vesna.geci@gmail.com</t>
  </si>
  <si>
    <t>Geenea d.o.o.</t>
  </si>
  <si>
    <t>Trg hrvatskih  Ivanovaca 10</t>
  </si>
  <si>
    <t>098 184 9851</t>
  </si>
  <si>
    <t>silvija.geenea@gmail.com</t>
  </si>
  <si>
    <t>GEOIZMJERA D.O.O.</t>
  </si>
  <si>
    <t>Konzultntska djelatnost</t>
  </si>
  <si>
    <t>71.12 Inženjerstvo i s njim povezano tehničko savjetovanje </t>
  </si>
  <si>
    <t>Karlo Šoštar</t>
  </si>
  <si>
    <t>Ak. M. Maleza 3</t>
  </si>
  <si>
    <t>042 783 455</t>
  </si>
  <si>
    <t>GEOPUT D.O.O.</t>
  </si>
  <si>
    <t>42. 99 Gradnja ostalih građevina niskogradnje</t>
  </si>
  <si>
    <t>Martina Putar</t>
  </si>
  <si>
    <t>Vuglovec 10</t>
  </si>
  <si>
    <t>042 781 737</t>
  </si>
  <si>
    <t>martinaputar@yahoo.com</t>
  </si>
  <si>
    <t>GEORGE IVANEC j.d.o.o.</t>
  </si>
  <si>
    <t xml:space="preserve">56.30 Djelatnosti pripreme i usluživanja pića </t>
  </si>
  <si>
    <t>Petar Juričevski</t>
  </si>
  <si>
    <t>Akademika Mirka Maleza 20 b</t>
  </si>
  <si>
    <t>042 350 875</t>
  </si>
  <si>
    <t>GEOTHERMAL INTERNATIONAL ADRIA D.O.O.</t>
  </si>
  <si>
    <t xml:space="preserve">35.30 Opskrba parom i klimatizacija
</t>
  </si>
  <si>
    <t>Mihael Cahun Marinko Šebrek</t>
  </si>
  <si>
    <t>Iv. Naselje 1d</t>
  </si>
  <si>
    <t>info@geothermal.hr</t>
  </si>
  <si>
    <t>GEP J.D.O.O.</t>
  </si>
  <si>
    <t>Elvis Brežnjak</t>
  </si>
  <si>
    <t>Petra Preradovića 5</t>
  </si>
  <si>
    <t>099 239 5686</t>
  </si>
  <si>
    <t>GOLUB COMMERCE D.O.O.</t>
  </si>
  <si>
    <t xml:space="preserve">47.51 Trgovina na malo tekstilom u specijaliziranim prodavaonicama
</t>
  </si>
  <si>
    <t>Jadranka Golub</t>
  </si>
  <si>
    <t>Ivanečko Naselje 2/8</t>
  </si>
  <si>
    <t>042 701 444</t>
  </si>
  <si>
    <t>GPT ĐURASEK D.O.O.</t>
  </si>
  <si>
    <t>13.99 - Proizvodnja ostalog tekstila, d. n.</t>
  </si>
  <si>
    <t>Dean Đurasek</t>
  </si>
  <si>
    <t>Stažnjevec 42</t>
  </si>
  <si>
    <t>Stažnjevec</t>
  </si>
  <si>
    <t>042 759 070             098 406 100</t>
  </si>
  <si>
    <t>mail@gptdurasek.com  dean@gptdurasek.com</t>
  </si>
  <si>
    <t>GRADITELJSTVO 3T d.o.o.</t>
  </si>
  <si>
    <t>Zlatko Bregović</t>
  </si>
  <si>
    <t>Kaniža 7b</t>
  </si>
  <si>
    <t>GRADITELJSTVO ANDRIJA GRABAR</t>
  </si>
  <si>
    <t>33297867378</t>
  </si>
  <si>
    <t>GRAD-MONT D.O.O.</t>
  </si>
  <si>
    <t>Marijan Đunđek</t>
  </si>
  <si>
    <t>Lovrečan 53</t>
  </si>
  <si>
    <t>21185352391</t>
  </si>
  <si>
    <t>GRAMP J.D.O.O.</t>
  </si>
  <si>
    <t>Ivan Peček</t>
  </si>
  <si>
    <t>Zagorska ulica 8</t>
  </si>
  <si>
    <t>pecek07@gmail.com</t>
  </si>
  <si>
    <t>GREGUR- INVEST D.O.O.</t>
  </si>
  <si>
    <t>46.73 Trgovina na veliko drvom, građevinskim materijalom i sanitarnom opremom</t>
  </si>
  <si>
    <t>Antun Gregur</t>
  </si>
  <si>
    <t>042 784500</t>
  </si>
  <si>
    <t>GROUP HRH j.d.o.o.</t>
  </si>
  <si>
    <t>Renato Harjač</t>
  </si>
  <si>
    <t>Lančić 15</t>
  </si>
  <si>
    <t xml:space="preserve"> 097 709 2253</t>
  </si>
  <si>
    <t>info@grouphrh.hr</t>
  </si>
  <si>
    <t>HABEK D.O.O.</t>
  </si>
  <si>
    <t>Računalna djelatnost</t>
  </si>
  <si>
    <t>47.41 Trgovina na malo računalima, perifernim jedinicama i softverom u specijaliziranim prodavaonicama</t>
  </si>
  <si>
    <t>Damir Habek</t>
  </si>
  <si>
    <t>Frankopanska 49 (Dućan E.Kumičića 2)</t>
  </si>
  <si>
    <t>042  784 025, 091/178-4025</t>
  </si>
  <si>
    <t>HABEK-INŽENJERING D.O.O.</t>
  </si>
  <si>
    <t>Vlado Habek</t>
  </si>
  <si>
    <t>R. Rajtera 4</t>
  </si>
  <si>
    <t>042 / 781 - 408</t>
  </si>
  <si>
    <t>habek.inzenjering@gmail.com;vlado.habek@vz.t-com.hr</t>
  </si>
  <si>
    <t>HABUZIN PRIJEVOZ, USLUGE I TRGOVINA</t>
  </si>
  <si>
    <t>HARJAČ D.O.O.</t>
  </si>
  <si>
    <t>Zabavna djelatnost</t>
  </si>
  <si>
    <t>93.29 Ostale zabavne i rekreacijske djelatnosti</t>
  </si>
  <si>
    <t xml:space="preserve">Željko Harjač </t>
  </si>
  <si>
    <t>Lančić 3</t>
  </si>
  <si>
    <t>Lančić-Knapić</t>
  </si>
  <si>
    <t xml:space="preserve">042 782142 </t>
  </si>
  <si>
    <t>HD MONT D.O.O.</t>
  </si>
  <si>
    <t>33.20 Instaliranje industrijskih strojeva i opreme</t>
  </si>
  <si>
    <t>Davor Hosni, Nevenka Hosni</t>
  </si>
  <si>
    <t>Vinogradska 2 b, Tužno</t>
  </si>
  <si>
    <t>Tužno</t>
  </si>
  <si>
    <t>HEW IVANEC D.O.O.</t>
  </si>
  <si>
    <t>27. 11 Proizvodnja elektromotora, generatora i transformatora</t>
  </si>
  <si>
    <t>Josip Šimunek</t>
  </si>
  <si>
    <t>104.brigade hrvatske vojske 30</t>
  </si>
  <si>
    <t>042 784203; 784-100</t>
  </si>
  <si>
    <t>hew-ivanec@hi.t-com.hr; koncar-hew@vz.t-com.hr</t>
  </si>
  <si>
    <t>HIPOS j.d.o.o.</t>
  </si>
  <si>
    <t xml:space="preserve"> Stručne, znanstvene i tehničke djelatnosti</t>
  </si>
  <si>
    <t>Ivan Hudoletnjak</t>
  </si>
  <si>
    <t>Jezerski put 26</t>
  </si>
  <si>
    <t xml:space="preserve">HOTEL ORION </t>
  </si>
  <si>
    <t>HRANIĆ DDV D.O.O.</t>
  </si>
  <si>
    <t>43.21 Elektroinstalacijski radovi </t>
  </si>
  <si>
    <t>Ljubica Hranić,Vladimir Hranić -prokurist</t>
  </si>
  <si>
    <t>042 782476; 098/268-622</t>
  </si>
  <si>
    <t>HYDROMAT D.O.O.</t>
  </si>
  <si>
    <t>28.12 Proizvodnja hidrauličnih pogonskih uređaja</t>
  </si>
  <si>
    <t>042 781 528; 098/871-145 (gosp. Slavko Canjuga)</t>
  </si>
  <si>
    <t>hydromat@hydromat.hr, kresimir.canjuga@hydromat.hr</t>
  </si>
  <si>
    <t>IBS D.O.O.</t>
  </si>
  <si>
    <t>Ivan Banek</t>
  </si>
  <si>
    <t>Lančić 85</t>
  </si>
  <si>
    <t>042 500 750</t>
  </si>
  <si>
    <t>IDEA D.O.O.</t>
  </si>
  <si>
    <t>68.20 Iznajmljivanje i upravljanje vlastitim nekretninama ili nekret.uzetim u zakup (leasing)</t>
  </si>
  <si>
    <t>042 783 187; 098/268-618 (Ivan Klampfl)</t>
  </si>
  <si>
    <t>INEL-ELEKTRO D.O.O.</t>
  </si>
  <si>
    <t>Zvonko Ernoić</t>
  </si>
  <si>
    <t>Trg hrv. ivanovaca 9a</t>
  </si>
  <si>
    <t>042 771 700; 091/344-6387; 098/466-387 (Zvonko Ernoić)</t>
  </si>
  <si>
    <t>inel-elektro@vz.t-com.hr  irena.ernoic@inel-elektro.hr</t>
  </si>
  <si>
    <t>o3200926773</t>
  </si>
  <si>
    <t>INSTALACIJE OŠTARJAŠ j.d.o.o.</t>
  </si>
  <si>
    <t>43.22 - Uvođenje instalacija vodovoda, kanalizacije i plina i instalacija za grijanje i klimatizaciju</t>
  </si>
  <si>
    <t>Tomislav Oštarjaš</t>
  </si>
  <si>
    <t>Ivanečka Željeznica 33</t>
  </si>
  <si>
    <t>ostarjastomislav@gmail.com</t>
  </si>
  <si>
    <t>INSTALACIJSKI SUSTAVI - FIŠTREK TOMO FIŠTREK vl. Tomo Fištrek</t>
  </si>
  <si>
    <t>43.99 Ostale specijalizirane građevinske djelatnosti, d. n.</t>
  </si>
  <si>
    <t>Tomo Fištrek</t>
  </si>
  <si>
    <t>Jezerski put 28</t>
  </si>
  <si>
    <t>isf.fistrek@gmail.com</t>
  </si>
  <si>
    <t>INTERSPED TEAM d.o.o.</t>
  </si>
  <si>
    <t>52.29 Ostale prateće djelatnosti u prijevozu</t>
  </si>
  <si>
    <t>Krešimir Uršulin</t>
  </si>
  <si>
    <t>Vitešinec 6a</t>
  </si>
  <si>
    <t>IPC- INŽENJERING D.O.O.</t>
  </si>
  <si>
    <t>Mihael Cahun</t>
  </si>
  <si>
    <t>AKADEMIKA MIRKA MALEZA 30A</t>
  </si>
  <si>
    <t>042 770 639 / 098 390728</t>
  </si>
  <si>
    <t>IRENA I MARIJA D.O.O.</t>
  </si>
  <si>
    <t>Bistrica 42</t>
  </si>
  <si>
    <t>042/ 631379, 098 951 1333</t>
  </si>
  <si>
    <t>55974487189</t>
  </si>
  <si>
    <t xml:space="preserve">ISF d.o.o. </t>
  </si>
  <si>
    <t xml:space="preserve">43.22 Uvođenje instalacija vodovoda, kanalizacije i plina i instalacija za grijanje i klimatizaciju </t>
  </si>
  <si>
    <t>Varaždinska 52</t>
  </si>
  <si>
    <t>098 575 079-Ivan Fištrek, 099 807 8000-Tomo Fištrek</t>
  </si>
  <si>
    <t>ivan@isf.hr</t>
  </si>
  <si>
    <t>ISKOP I PRIJEVOZ - DADO J.D.O.O.</t>
  </si>
  <si>
    <t>43.12 Pripremni radovi na gradilištu</t>
  </si>
  <si>
    <t>Dalibor Hruškar</t>
  </si>
  <si>
    <t>Gačice 150</t>
  </si>
  <si>
    <t>52562464057</t>
  </si>
  <si>
    <t>Miroslav Šoštarek</t>
  </si>
  <si>
    <t>Vuglovec 27</t>
  </si>
  <si>
    <t>042 783 197</t>
  </si>
  <si>
    <t>ITAS PLUS j.d.o.o.</t>
  </si>
  <si>
    <t>2611 - Proizvodnja elektroničkih komponenata</t>
  </si>
  <si>
    <t>Krešo Antonić</t>
  </si>
  <si>
    <t>I.G.Kovačića 14</t>
  </si>
  <si>
    <t>itas.plus20@gmail.com</t>
  </si>
  <si>
    <t>ITAS-PRVOMAJSKA D.D</t>
  </si>
  <si>
    <t>28.49 Proizvodnja ostalih alatnih strojeva</t>
  </si>
  <si>
    <t>Dragutin Varga</t>
  </si>
  <si>
    <t>I. G. Kovačića 14</t>
  </si>
  <si>
    <t>042 409 970/042 409 964</t>
  </si>
  <si>
    <t>itas@itas.hr  / management@itas.hr</t>
  </si>
  <si>
    <t xml:space="preserve">IVANČICA D.D. </t>
  </si>
  <si>
    <t>15.20 - Proizvodnja obuće</t>
  </si>
  <si>
    <t>Siniša Zver, Nadica Zver</t>
  </si>
  <si>
    <t>P. Preradovića 12</t>
  </si>
  <si>
    <t>042 402 210/042 402 222</t>
  </si>
  <si>
    <t>IVANEC-TRANS j.d.o.o.</t>
  </si>
  <si>
    <t>Andrija Županić</t>
  </si>
  <si>
    <t>Matije Gupca 2a, 42240 Ivanec</t>
  </si>
  <si>
    <t>099 691 9130</t>
  </si>
  <si>
    <t>IVANEČKA PEKARA D.O.O.</t>
  </si>
  <si>
    <t xml:space="preserve"> Prerađivačka industrija</t>
  </si>
  <si>
    <t>Marijan Biškup</t>
  </si>
  <si>
    <t xml:space="preserve">Ivana Gundulića 17 </t>
  </si>
  <si>
    <t>IVA-TEKSTIL d.o.o.</t>
  </si>
  <si>
    <t>14.13 - Proizvodnja ostale vanjske odjeće</t>
  </si>
  <si>
    <t>Mladen Smontara</t>
  </si>
  <si>
    <t>Rudarska 2/C</t>
  </si>
  <si>
    <t>Mladen Smontara 098 235988</t>
  </si>
  <si>
    <t>O8418223230</t>
  </si>
  <si>
    <t>IVGRAD D.O.O.</t>
  </si>
  <si>
    <t>43.99 Ostale specijalizirane građevinske djelatnosti</t>
  </si>
  <si>
    <t>Jelena Roginek,Ivica Mitrović-prokurist</t>
  </si>
  <si>
    <t>Antuna Mihanovića 2B</t>
  </si>
  <si>
    <t>042 783617 / 042 784 270</t>
  </si>
  <si>
    <t xml:space="preserve">IVKOM D.D. </t>
  </si>
  <si>
    <t>38.11 Skupljanje neopasnog otpada</t>
  </si>
  <si>
    <t>Edo Rajh</t>
  </si>
  <si>
    <t>Vladimira Nazora 96b</t>
  </si>
  <si>
    <t>042 770 550</t>
  </si>
  <si>
    <t>IVKOM- PLIN D.O.O.</t>
  </si>
  <si>
    <t>35.22 Distribucija plinovitih goriva distribucijskom mrežom</t>
  </si>
  <si>
    <t>Darko Putar</t>
  </si>
  <si>
    <t>IVKOM-VODE D.O.O.</t>
  </si>
  <si>
    <t>36.00 Skupljanje, pročišćavanje i opskrba vodom</t>
  </si>
  <si>
    <t>Ranko Zbodulja</t>
  </si>
  <si>
    <t>042 770 566</t>
  </si>
  <si>
    <t>IZLETIŠTE JELENICE j.d.o.o.</t>
  </si>
  <si>
    <t>56.10 Djelatnosti restorana i ostalih objekata za pripremu i usluživanje hrane</t>
  </si>
  <si>
    <t>Irena Geci</t>
  </si>
  <si>
    <t>Gečkovec 37</t>
  </si>
  <si>
    <t>Gečkovec</t>
  </si>
  <si>
    <t>098 970 5040</t>
  </si>
  <si>
    <t>jelenicepripacu@gmail.com</t>
  </si>
  <si>
    <t>IZOLATERSKI I LIMARSKI OBRT BOŽIDAR GUŽVINEC</t>
  </si>
  <si>
    <t xml:space="preserve">25.99 Proizvodnja ostalih proizvoda od metala </t>
  </si>
  <si>
    <t>JakLu d.o.o.</t>
  </si>
  <si>
    <t>Andreja Bednjanić</t>
  </si>
  <si>
    <t>Vinogradska ulica 31</t>
  </si>
  <si>
    <t>Margečan(Ivanec)</t>
  </si>
  <si>
    <t>JAVA D.O.O</t>
  </si>
  <si>
    <t>Prozvodna djelatnost</t>
  </si>
  <si>
    <t>Dubravko Posavec</t>
  </si>
  <si>
    <t>Trg hrvatskih Ivanovaca 9a</t>
  </si>
  <si>
    <t xml:space="preserve">Ivanec </t>
  </si>
  <si>
    <t>042 770 819, 042 770 777</t>
  </si>
  <si>
    <t>JEDINSTVO COMMERCE D.O.O.</t>
  </si>
  <si>
    <t>73.20 Istraživanje tržišta i ispitivanje javnoga mnijenja</t>
  </si>
  <si>
    <t>Hrvoje Marić</t>
  </si>
  <si>
    <t>Rudarska 6</t>
  </si>
  <si>
    <t>042 781 016, 042 782 494</t>
  </si>
  <si>
    <t>jedinstvo@vz.t-com.hr, jedinstvo@jedinstvo.com</t>
  </si>
  <si>
    <t xml:space="preserve">JEDINSTVO D.O.O. </t>
  </si>
  <si>
    <t>17.21 Proizvodnja valovitog papira i kartona te ambalaže od papira i kartona</t>
  </si>
  <si>
    <t>Martin Bunić</t>
  </si>
  <si>
    <t>042 781 016</t>
  </si>
  <si>
    <t>jedinstvo.dd@vz.t-com.hr</t>
  </si>
  <si>
    <t>JEDINSTVO KARTONAŽA D.O.O.</t>
  </si>
  <si>
    <t>17.21 - Proizvodnja valovitog papira i kartona te ambalaže od papira i kartona</t>
  </si>
  <si>
    <t>042 781531 / 042 781532, 781,469</t>
  </si>
  <si>
    <t>gertruda@kartonaza.hr nadica@kartonaza.hr tihana@kartonaza.hr, direktor@kartonaza.hr</t>
  </si>
  <si>
    <t>JEDINSTVO LAMELE D.O.O.</t>
  </si>
  <si>
    <t>29.32 - Proizvodnja ostalih dijelova i pribora za motorna vozila</t>
  </si>
  <si>
    <t>Robert Breški</t>
  </si>
  <si>
    <t>042 781 461 / 042 782 303</t>
  </si>
  <si>
    <r>
      <t xml:space="preserve">lamele@optinet.hr, </t>
    </r>
    <r>
      <rPr>
        <b/>
        <u/>
        <sz val="11"/>
        <color rgb="FF0000FF"/>
        <rFont val="Calibri"/>
        <family val="2"/>
        <charset val="238"/>
      </rPr>
      <t>lamele@vz.t-com.hr</t>
    </r>
  </si>
  <si>
    <t xml:space="preserve">JEDINSTVO STROJNA OBRADA D.O.O. </t>
  </si>
  <si>
    <t>25.62 - Strojna obrada metala </t>
  </si>
  <si>
    <t>Ivan Jagarinec</t>
  </si>
  <si>
    <t>042 781033 / 098 446254</t>
  </si>
  <si>
    <t>JURA-NORD J.D.O.O.</t>
  </si>
  <si>
    <t>31.02 Proizvodnja kuhinjskog namještaja</t>
  </si>
  <si>
    <t>Lančić 42</t>
  </si>
  <si>
    <t>Lančić (Ivanec)</t>
  </si>
  <si>
    <t xml:space="preserve">097/728 299 </t>
  </si>
  <si>
    <t>KAG-GRUPA j.d.o.o</t>
  </si>
  <si>
    <t>43. 21 Elektroinstalacijski radovi</t>
  </si>
  <si>
    <t>Krunoslav Čiček-Surjaček</t>
  </si>
  <si>
    <t>Ribić breg 23e</t>
  </si>
  <si>
    <t>KAJZERICA D.O.O.</t>
  </si>
  <si>
    <t>10.71 Proizvodnja kruha; proizvodnja svježih peciva, slastičarskih proizvoda i kolača </t>
  </si>
  <si>
    <t>Marijan Ćibarić</t>
  </si>
  <si>
    <t>E. Kumičića 10</t>
  </si>
  <si>
    <t>042 784 065</t>
  </si>
  <si>
    <t>53858477819</t>
  </si>
  <si>
    <t>KG-TRANSPORT D.O.O.</t>
  </si>
  <si>
    <t>Goran Kulji</t>
  </si>
  <si>
    <t>ULICA IVANUŠEVEC 4</t>
  </si>
  <si>
    <t>kgtransportdoo@gmail.com</t>
  </si>
  <si>
    <t>KLESARSTVO GECI D.O.O.</t>
  </si>
  <si>
    <t>23.70 Rezanje, oblikovanje i obrada kamena</t>
  </si>
  <si>
    <t>Mario Geci</t>
  </si>
  <si>
    <t>Ivanečki vrhovec bb</t>
  </si>
  <si>
    <t>042 782606</t>
  </si>
  <si>
    <t>48322470949</t>
  </si>
  <si>
    <t>KMS-ELECTRIC D.O.O.</t>
  </si>
  <si>
    <t>Suzana Marđetko</t>
  </si>
  <si>
    <t>HORVATSKO 31A</t>
  </si>
  <si>
    <t>instalacije@kms-electric.hr</t>
  </si>
  <si>
    <t>KNJIGOVODSTVO RM D.O.O.</t>
  </si>
  <si>
    <t xml:space="preserve">
Maja Kruhoberec /
Romana Anđel</t>
  </si>
  <si>
    <t>Trg hrvatskih ivanovaca 9a</t>
  </si>
  <si>
    <t xml:space="preserve">042 781616               091 604 6628 </t>
  </si>
  <si>
    <t>04586000</t>
  </si>
  <si>
    <t>KOVINSKA DELA D.O.O.</t>
  </si>
  <si>
    <t>33.12 Popravak strojeva</t>
  </si>
  <si>
    <t>Sašo Žula</t>
  </si>
  <si>
    <t xml:space="preserve">info@kovinska-dela.eu </t>
  </si>
  <si>
    <t>KOZMETIČKI SALON VENERA j.d.o.o.</t>
  </si>
  <si>
    <t>96.04, Djelatnosti za njegu i održavanje tijela</t>
  </si>
  <si>
    <t>Ivana Matić</t>
  </si>
  <si>
    <t>Rudolfa Rajtera 103</t>
  </si>
  <si>
    <t>KREŠIMIR FUTURA D.O.O.</t>
  </si>
  <si>
    <t>47.99 Ostala trgovina na malo izvan prodavaonica, štandova i tržnica</t>
  </si>
  <si>
    <t xml:space="preserve">
Krešimir Krog</t>
  </si>
  <si>
    <t>042 770 503;            091 388 4880</t>
  </si>
  <si>
    <t>kresimir.futura@vz.t-com.hr, info@kresimir-futura.com</t>
  </si>
  <si>
    <t>KRINT j.d.o.o.</t>
  </si>
  <si>
    <t>Krunoslav Kušter</t>
  </si>
  <si>
    <t>Bistrica 26</t>
  </si>
  <si>
    <t>KRISTINA J.D.O.O.</t>
  </si>
  <si>
    <t>47. 29 Ostala trgovina na malo prehrambenim proizvodima u specijaliziranim prodavaonicama</t>
  </si>
  <si>
    <t>Igor Hranić</t>
  </si>
  <si>
    <t>Iv. Željeznica 9</t>
  </si>
  <si>
    <t>099 8369767</t>
  </si>
  <si>
    <t>KROVIŠTE KM j.d.o.o.</t>
  </si>
  <si>
    <t>Mihael Kapustić</t>
  </si>
  <si>
    <t>Jerovec 194</t>
  </si>
  <si>
    <t xml:space="preserve">099/59 12 895 </t>
  </si>
  <si>
    <t>KTV NET D.O.O.</t>
  </si>
  <si>
    <t>61.20 Djelatnosti bežične telekomunikacije</t>
  </si>
  <si>
    <t xml:space="preserve">
Marko Brežnjak</t>
  </si>
  <si>
    <t>098 782 782</t>
  </si>
  <si>
    <t>KTV TELEKOM D.O.O.</t>
  </si>
  <si>
    <t>Marko Brežnjak</t>
  </si>
  <si>
    <t>Jezerski put 23</t>
  </si>
  <si>
    <t>042 782782              098 782 782</t>
  </si>
  <si>
    <t>kit@ktv-telekom.hr, ktv-telekom@vz.t-com.hr</t>
  </si>
  <si>
    <t>KUŠEN TRANSPORT D.O.O.</t>
  </si>
  <si>
    <t>49 41 Cestovni prijevoz robe</t>
  </si>
  <si>
    <t>Mihael Kušen</t>
  </si>
  <si>
    <t>Dr. Đure Arnolda 3</t>
  </si>
  <si>
    <t>042 784 184/ 042 782010, 095 700 5701</t>
  </si>
  <si>
    <t>Kuštelega d.o.o.</t>
  </si>
  <si>
    <t xml:space="preserve">32.50 Proizvodnja medicinskih i stomatoloških instrumenata i pribora </t>
  </si>
  <si>
    <t>Robert Kuštelega</t>
  </si>
  <si>
    <t>Akademika Mirka Maleza 3, 42240 Ivanec</t>
  </si>
  <si>
    <t xml:space="preserve">098/20 56 71 </t>
  </si>
  <si>
    <t>kustelega@gmail.com</t>
  </si>
  <si>
    <t>KUZMINSKI D.O.O.</t>
  </si>
  <si>
    <t>Mario Kuzminski</t>
  </si>
  <si>
    <t>098 235965</t>
  </si>
  <si>
    <t>KVIN J.D.O.O.</t>
  </si>
  <si>
    <t>Vlado Kovačić</t>
  </si>
  <si>
    <t>Otokata i Pavice Hrazdir 14</t>
  </si>
  <si>
    <t>099 3531000</t>
  </si>
  <si>
    <t>L- PROM BOŽINIĆ D.O.O</t>
  </si>
  <si>
    <t>Djelatnosti vozačkih škola</t>
  </si>
  <si>
    <t xml:space="preserve">  Zlatko Božinić</t>
  </si>
  <si>
    <t>Trg hrvatskih Ivanovaca 10/1</t>
  </si>
  <si>
    <t>042 783 750</t>
  </si>
  <si>
    <t>LAMA-DIOM D.O.O.</t>
  </si>
  <si>
    <t>93.12 Djelatnosti sportskih klubova</t>
  </si>
  <si>
    <t>042 782667</t>
  </si>
  <si>
    <t>O3749684739</t>
  </si>
  <si>
    <t>LATERIS KONSTRUKCIJE j.d.o.o.</t>
  </si>
  <si>
    <t>Dino Geček</t>
  </si>
  <si>
    <t>Kaniža 41, 42240 Ivanec</t>
  </si>
  <si>
    <t>LEART DAN I NOĆ D.O.O.</t>
  </si>
  <si>
    <t>Urim Duraj</t>
  </si>
  <si>
    <t>Varaždinska 16</t>
  </si>
  <si>
    <t>LG GUŽVINEC D.O.O.</t>
  </si>
  <si>
    <t xml:space="preserve">43.99 Ostale specijalizirane građevinske djelatnosti, d. n. </t>
  </si>
  <si>
    <t>Kristijan Gužvinec</t>
  </si>
  <si>
    <t>Gačice 32 (42242)</t>
  </si>
  <si>
    <t>LIND CONSULTING D.O.O.</t>
  </si>
  <si>
    <t>46. 19 Posredovanje u trgovini raznovrsnim proizvodima</t>
  </si>
  <si>
    <t>Sanja Lind</t>
  </si>
  <si>
    <t>Jezerski put 32</t>
  </si>
  <si>
    <t>042 783634 / 091 1409900</t>
  </si>
  <si>
    <t>LIPI J.D.O.O. UGOSTITELJSTVO I USLUGE</t>
  </si>
  <si>
    <t>IPŠA IVICA</t>
  </si>
  <si>
    <t>MIRKA MALEZA 31, IVANEC</t>
  </si>
  <si>
    <t>042/782 844             098 910 4234</t>
  </si>
  <si>
    <t>LMS-PROIZVODNJA I USLUGE J.D.O.O.</t>
  </si>
  <si>
    <t>Konzultantska djelatnost</t>
  </si>
  <si>
    <t>Štefica Hudoljetnjak Jagić</t>
  </si>
  <si>
    <t>Iv. Naselje 14</t>
  </si>
  <si>
    <t>Iv. Naselje</t>
  </si>
  <si>
    <t>042 783 411</t>
  </si>
  <si>
    <t>86732213993</t>
  </si>
  <si>
    <t>LONGINUS J.D.O.O.</t>
  </si>
  <si>
    <t>Krunoslav Grđan</t>
  </si>
  <si>
    <t>Osečka 45</t>
  </si>
  <si>
    <t>/</t>
  </si>
  <si>
    <t>LUKAVEČKI J.D.O.O.</t>
  </si>
  <si>
    <t>Vladimir Lukavečki</t>
  </si>
  <si>
    <t>Lukavec 18</t>
  </si>
  <si>
    <t>55676466216</t>
  </si>
  <si>
    <t>LJEKARNA RENATA FRIŠČIĆ MAG.PHARM.</t>
  </si>
  <si>
    <t>Ljekarna</t>
  </si>
  <si>
    <t>47.73 Ljekarne</t>
  </si>
  <si>
    <t>Renata Friščić</t>
  </si>
  <si>
    <t>VARAŽDINSKA 4A</t>
  </si>
  <si>
    <t>042/781546</t>
  </si>
  <si>
    <t>ljekarna-renata.friscic@vz.t-com.hr</t>
  </si>
  <si>
    <t>MAGO PROMET d.o.o.</t>
  </si>
  <si>
    <t>45.19 Trgovina ostalim motornim vozilima</t>
  </si>
  <si>
    <t>Marko Golub</t>
  </si>
  <si>
    <t>097/729 7334</t>
  </si>
  <si>
    <t>12570615880</t>
  </si>
  <si>
    <t>MARKONI D.O.O.</t>
  </si>
  <si>
    <t>Danijel Lančić</t>
  </si>
  <si>
    <t>042 781 616</t>
  </si>
  <si>
    <t>dani.markovic76@gmail.com</t>
  </si>
  <si>
    <t>MATIJA D.O.O.</t>
  </si>
  <si>
    <t>46.90 Nespecijalizirana trgovina na veliko</t>
  </si>
  <si>
    <t>Biljana Migač</t>
  </si>
  <si>
    <t>Mirka Maleza 84</t>
  </si>
  <si>
    <t>042 781 119</t>
  </si>
  <si>
    <t>mat.branko@gmail.com, matija@vz-t-com.hr</t>
  </si>
  <si>
    <t>MB PLUS d.o.o.</t>
  </si>
  <si>
    <t>Marino Ban</t>
  </si>
  <si>
    <t>Bedenec 19</t>
  </si>
  <si>
    <t>MEDIA BIT D.O.O.</t>
  </si>
  <si>
    <t>091 7396855</t>
  </si>
  <si>
    <t>marino@mediabit.hr</t>
  </si>
  <si>
    <t>MELITA D.O.O.</t>
  </si>
  <si>
    <t xml:space="preserve">96.02 Frizerski saloni i saloni za uljepšavanje
</t>
  </si>
  <si>
    <t>Melita Plantak</t>
  </si>
  <si>
    <t>Lovrečan 61                    (E. Kumičića bb)</t>
  </si>
  <si>
    <t>042 784 123</t>
  </si>
  <si>
    <t>04431286</t>
  </si>
  <si>
    <t>METAL SERVIS D.O.O.</t>
  </si>
  <si>
    <t>Gordana Belić</t>
  </si>
  <si>
    <t>Ivanečko Naselje 14</t>
  </si>
  <si>
    <t>desk@sebetic-partners.hr</t>
  </si>
  <si>
    <t>M-FIN USLUGE D.O.O.</t>
  </si>
  <si>
    <t>Trg hrv. ivanovaca 1</t>
  </si>
  <si>
    <t>042 782 667</t>
  </si>
  <si>
    <t>59886222095</t>
  </si>
  <si>
    <t>MIG-PASKA D.O.O.</t>
  </si>
  <si>
    <t>Marko Paska</t>
  </si>
  <si>
    <t>Lipovnik 143</t>
  </si>
  <si>
    <t>karmen.sambar@gmail.com</t>
  </si>
  <si>
    <t xml:space="preserve">MIPCRO D.O.O. </t>
  </si>
  <si>
    <t>Josip Samaržija</t>
  </si>
  <si>
    <t>A.Georgijevića 3</t>
  </si>
  <si>
    <t>042 782 533</t>
  </si>
  <si>
    <t>MIRO-TECHNIK J.D.O.O.</t>
  </si>
  <si>
    <t>Miroslav Milec</t>
  </si>
  <si>
    <t>Vuglovec 3 d</t>
  </si>
  <si>
    <t>MJENJAČNICA SOLIDA d.o.o.</t>
  </si>
  <si>
    <t>66.12 Djelatnosti posredovanja u poslovanju vrijednosnim papirima i robnim ugovorima</t>
  </si>
  <si>
    <t>Martina Ipša</t>
  </si>
  <si>
    <t>Trg hrvatskih ivanovaca 9a, 42240 Ivanec</t>
  </si>
  <si>
    <t>042 770 777</t>
  </si>
  <si>
    <t>MODA MILANO j.d.o.o.</t>
  </si>
  <si>
    <t>Trg hrvatskih  Ivanovaca 1</t>
  </si>
  <si>
    <t>MODIKOM D.O.O.</t>
  </si>
  <si>
    <t>Marijana Rogina</t>
  </si>
  <si>
    <t>Punikve 15a</t>
  </si>
  <si>
    <t>042 782 583</t>
  </si>
  <si>
    <t>MOSAIK DER PERFEKTION j.d.o.o.</t>
  </si>
  <si>
    <t xml:space="preserve">	31.09 Proizvodnja ostalog namještaja</t>
  </si>
  <si>
    <t>Andrija Sraga</t>
  </si>
  <si>
    <t>Stjepana Vukovića 14a</t>
  </si>
  <si>
    <t>MT PHOTOGRAPHY d.o.o.</t>
  </si>
  <si>
    <t>Marko Tušek</t>
  </si>
  <si>
    <t>Akademika Mirka Maleza 35, 42240 Ivanec</t>
  </si>
  <si>
    <t>091 288 1110</t>
  </si>
  <si>
    <t>mtphotography2017@gmail.com</t>
  </si>
  <si>
    <t>NAMJEŠTAJ RUDY d.o.o.</t>
  </si>
  <si>
    <t>Rudolf Lančić</t>
  </si>
  <si>
    <t>099/68 74 97</t>
  </si>
  <si>
    <t>namjestaj.rudy@gmail.com</t>
  </si>
  <si>
    <t>76669828624</t>
  </si>
  <si>
    <t>NEKRETNINE IVANEC d.o.o.</t>
  </si>
  <si>
    <t>042 771 819</t>
  </si>
  <si>
    <t>NORGEL STORITVE j.d.o.o.</t>
  </si>
  <si>
    <t>Janez Kodrič</t>
  </si>
  <si>
    <t>Stjepana Vukovića 35, 42240 Ivanec</t>
  </si>
  <si>
    <t>097/637 327</t>
  </si>
  <si>
    <t>OČNI CENTAR d.o.o.</t>
  </si>
  <si>
    <t xml:space="preserve">47.78 Ostala trgovina na malo novom robom u specijaliziranim prodavaonicama </t>
  </si>
  <si>
    <t>Mario Štefanek, Renata Bujanić, Natalija Maček</t>
  </si>
  <si>
    <t>042 505 404</t>
  </si>
  <si>
    <t>OKTAN AUTO CENTAR</t>
  </si>
  <si>
    <t>45.32 Trgovina na malo djelovima i priborom za motorna vozila</t>
  </si>
  <si>
    <t>o3530904023</t>
  </si>
  <si>
    <t>PAHINSKO - ODGOJNI DOM IVANEC</t>
  </si>
  <si>
    <t>87.90 Ostale djelatnosti socijalne skrbi sa smještajem</t>
  </si>
  <si>
    <t>Elvis Gotal</t>
  </si>
  <si>
    <t>Pahinsko 6, Ivanec</t>
  </si>
  <si>
    <t>042/771 900</t>
  </si>
  <si>
    <t>PAMA D.O.O</t>
  </si>
  <si>
    <t>Marija Videc</t>
  </si>
  <si>
    <t>Ul. žrtava hrvatskih domovinskih ratova 1a</t>
  </si>
  <si>
    <t xml:space="preserve">042 782 088 </t>
  </si>
  <si>
    <t>PASSENGER GRUPA j.d.o.o.</t>
  </si>
  <si>
    <t>PASSENGER HAM-HAM j.d.o.o.</t>
  </si>
  <si>
    <t>56.10 Djelatnosti restorana i ostalih objekata za pripremu i usluživanje hrane </t>
  </si>
  <si>
    <t>Akademika Mirka Maleza 20b</t>
  </si>
  <si>
    <t xml:space="preserve">098/95 97 816 </t>
  </si>
  <si>
    <t>ropejuricevski@gmail.com</t>
  </si>
  <si>
    <t>PET-PROJEKT D.O.O.</t>
  </si>
  <si>
    <t>68.31 Agencije za poslovanje nekretninama</t>
  </si>
  <si>
    <t>Anton Ivčetić / Milivoj Ročenovič</t>
  </si>
  <si>
    <t>Kaniža 41</t>
  </si>
  <si>
    <t>PETRINJAK JOSIP PROIZVODNJA I USLUGE</t>
  </si>
  <si>
    <t>PIJESAK JEROVEC D.O.O.</t>
  </si>
  <si>
    <t>08.12 - Djelatnosti šljunčara i pješčara; vađenje gline i kaolina</t>
  </si>
  <si>
    <t>Zdenko Šmuc</t>
  </si>
  <si>
    <t>Jerovec 199</t>
  </si>
  <si>
    <t>042 781 837/ 091 2493 378</t>
  </si>
  <si>
    <t>PILANA JOSIP RAFAJ</t>
  </si>
  <si>
    <t>16.10 Piljenje i blanjanje drva</t>
  </si>
  <si>
    <t>PI-MEHANIKA D.O.O.</t>
  </si>
  <si>
    <t xml:space="preserve">25.11 Proizvodnja metalnih konstrukcija i njihovih dijelova
</t>
  </si>
  <si>
    <t>Robert Piskač</t>
  </si>
  <si>
    <t>Gačice 32b</t>
  </si>
  <si>
    <t>042/ 747 101, 098 866 884</t>
  </si>
  <si>
    <t xml:space="preserve">PINO, OBRT ZA ŠUMARSTVO I STORJARSTVO </t>
  </si>
  <si>
    <t>02.20 -Sječa drva</t>
  </si>
  <si>
    <t>PISKAČ D.O.O.</t>
  </si>
  <si>
    <t>10.73 Proizvodnja makarona, njoka, kuskusa i slične tjestenine </t>
  </si>
  <si>
    <t>Antun Piskač</t>
  </si>
  <si>
    <t>Gačice 41</t>
  </si>
  <si>
    <t>Gačice</t>
  </si>
  <si>
    <t xml:space="preserve">042 782 514 </t>
  </si>
  <si>
    <t>piskacdo@gmail.com</t>
  </si>
  <si>
    <t>50550597630</t>
  </si>
  <si>
    <t>PLAVI SVOD D.O.O.</t>
  </si>
  <si>
    <t>POLJODOM D.O.O.</t>
  </si>
  <si>
    <t>Nespecijalizirana trgovina na veliko</t>
  </si>
  <si>
    <t>Nada Geci</t>
  </si>
  <si>
    <t>Gospodarska 2, Ivanec (Greda 191)</t>
  </si>
  <si>
    <t>042 782 064</t>
  </si>
  <si>
    <t>POLJOPRIVREDNA ZADRUGA IVANEC</t>
  </si>
  <si>
    <t>01.42 - Uzgoj ostalih goveda i bivola </t>
  </si>
  <si>
    <t>Vjekoslava Vojvodić</t>
  </si>
  <si>
    <t xml:space="preserve">042 781152 / 042 781153 042/781151 </t>
  </si>
  <si>
    <t>POLJOPRIVREDNO PODUZEĆE IVANEC D.O.O.</t>
  </si>
  <si>
    <t>Branko Putarek</t>
  </si>
  <si>
    <t>042 781 150</t>
  </si>
  <si>
    <t>POSLOVNA ZONA IVANEC D.O.O.</t>
  </si>
  <si>
    <t>68.20 Iznajmljivanje i upravljanje vlastitim nekretninama ili nekretninama uzetim u zakup </t>
  </si>
  <si>
    <t>Lana Labaš</t>
  </si>
  <si>
    <t>Trg hrv. ivanovaca 9b</t>
  </si>
  <si>
    <t>042 492 870</t>
  </si>
  <si>
    <t>lana.labas@ivanec.hr</t>
  </si>
  <si>
    <t>27039231056</t>
  </si>
  <si>
    <t>PRIVATNA LJEKARNA KOCIJAN ZDRAVKO MR.PH.</t>
  </si>
  <si>
    <t>Zdravko Kocijan</t>
  </si>
  <si>
    <t>AKADEMIKA MIRKA MALEZA 52</t>
  </si>
  <si>
    <t>042/781299</t>
  </si>
  <si>
    <t>PRO-G TIM j.d.o.o.</t>
  </si>
  <si>
    <t>Valentino Geček</t>
  </si>
  <si>
    <t>Franje Pusta 9</t>
  </si>
  <si>
    <t xml:space="preserve">25.93 Proizvodnja proizvoda od žice, lanaca i opruga </t>
  </si>
  <si>
    <t>PUČKO OTVORENO UČILIŠTE "Đ. ARNOLD"</t>
  </si>
  <si>
    <t>Ostalo obrazovanje i poučavanje, d. n.</t>
  </si>
  <si>
    <t xml:space="preserve">  Mario Kramar</t>
  </si>
  <si>
    <t>Ul. Vladimira Nazora 1</t>
  </si>
  <si>
    <t>042 770 530</t>
  </si>
  <si>
    <t>info@uciliste-ivanec.hr; ravnatelj@uciliste-ivanec-hr</t>
  </si>
  <si>
    <t>PUFFY PRIJEVOZNIČKI OBRT</t>
  </si>
  <si>
    <t>94048619265</t>
  </si>
  <si>
    <t>PUŽEVA KUĆICA J.D.O.O.</t>
  </si>
  <si>
    <t>Ivana Jurenec</t>
  </si>
  <si>
    <t>LOVREČAN 134</t>
  </si>
  <si>
    <t xml:space="preserve">
ivanaslunjski1@gmail.com</t>
  </si>
  <si>
    <t>REFENA D.O.O.</t>
  </si>
  <si>
    <t>Miroslav Stanković Vrček</t>
  </si>
  <si>
    <t>Ulica akademika Ladislava Šabana 5</t>
  </si>
  <si>
    <t>042 782 332</t>
  </si>
  <si>
    <t>RESTA D.O.O.</t>
  </si>
  <si>
    <t>25.73 Proizvodnja alata</t>
  </si>
  <si>
    <t>Robert Rešetar</t>
  </si>
  <si>
    <t>Horvatsko 50</t>
  </si>
  <si>
    <t>Klenovnik</t>
  </si>
  <si>
    <t>098  588 992</t>
  </si>
  <si>
    <t>RIBIĆ TRANSPORTI</t>
  </si>
  <si>
    <t>ROKO MONT J.D.O.O.</t>
  </si>
  <si>
    <t>Žarko Hrkač</t>
  </si>
  <si>
    <t> Lančić 36</t>
  </si>
  <si>
    <t xml:space="preserve">099/500 5369 </t>
  </si>
  <si>
    <t>ROMB D.O.O</t>
  </si>
  <si>
    <t>Martina Hranić</t>
  </si>
  <si>
    <t>Trg hrvatskih ivanovaca 10</t>
  </si>
  <si>
    <t>042 781 152</t>
  </si>
  <si>
    <t>ROYAL STAN J.D.O.O</t>
  </si>
  <si>
    <t>098 887 774</t>
  </si>
  <si>
    <t>ROYAL WOOD D.O.O.</t>
  </si>
  <si>
    <t>Tomislav Levanić</t>
  </si>
  <si>
    <t>Trg hrv. Ivanovaca 10</t>
  </si>
  <si>
    <t>042 781 648-Hudoletnjak I. (Lj. Gaja 20)</t>
  </si>
  <si>
    <t>ivan.hudoletnjak@gmail.com</t>
  </si>
  <si>
    <t>SANKOVIĆ PROJEKT j.d.o.o.</t>
  </si>
  <si>
    <t>Željko Sanković</t>
  </si>
  <si>
    <t>Vitešinec 20g</t>
  </si>
  <si>
    <t>099 501 9424</t>
  </si>
  <si>
    <t>SAVARA J.D.O.O.</t>
  </si>
  <si>
    <t>46.21 Trgovina na veliko žitaricama, sirovim duhanom, sjemenjem i stočnom hranom</t>
  </si>
  <si>
    <t>Dunja Risek</t>
  </si>
  <si>
    <t>Dr. Đure Arnolda 8</t>
  </si>
  <si>
    <t>SIBO d.o.o.</t>
  </si>
  <si>
    <t>Silvo Valcl</t>
  </si>
  <si>
    <t>Ivanečko naselje 14</t>
  </si>
  <si>
    <t>SI-MONTING J.D.O.O.</t>
  </si>
  <si>
    <t>Ivica Sambolec</t>
  </si>
  <si>
    <t>Ivanečko naselje 27 a</t>
  </si>
  <si>
    <t xml:space="preserve">098/979  6846 </t>
  </si>
  <si>
    <t>SINAPSE MEDIA j. d. o. o.</t>
  </si>
  <si>
    <t>46.51 - Trgovina na veliko računalima, perifernom opremom i softverom</t>
  </si>
  <si>
    <t>Tomislav Petrić</t>
  </si>
  <si>
    <t>Vladimira Nazora 94/A</t>
  </si>
  <si>
    <t>SKYLAND j.d.o.o.</t>
  </si>
  <si>
    <t>47.91 Trgovina na malo preko pošte ili interneta</t>
  </si>
  <si>
    <t>Vili Martinčević</t>
  </si>
  <si>
    <t>Ivana Gorana Kovačića 7, 42240 Ivanec</t>
  </si>
  <si>
    <t>SLANO INVESTICIJE D.O.O.</t>
  </si>
  <si>
    <t xml:space="preserve">68.10 Kupnja i prodaja vlastitih nekretnina
</t>
  </si>
  <si>
    <t>SLIVAR FRIGO TEHNIKA D.O.O.</t>
  </si>
  <si>
    <t>28.25 - Proizvodnja rashladne i ventilacijske opreme, osim za kućanstvo</t>
  </si>
  <si>
    <t>VEDRAN SLIVAR</t>
  </si>
  <si>
    <t>Horvatsko 5a</t>
  </si>
  <si>
    <t>042 /770 877           091 250 3540 -Tihomir                    091 570 3044</t>
  </si>
  <si>
    <t>info@slivar.hr</t>
  </si>
  <si>
    <t>SMIV D.O.O. I TURISTIČKA AGENCIJA</t>
  </si>
  <si>
    <t xml:space="preserve">Ivan Smontara </t>
  </si>
  <si>
    <t>Rudarska 2c</t>
  </si>
  <si>
    <t>042 783757 / Mladen Smontara 098 235988</t>
  </si>
  <si>
    <t>92052572291</t>
  </si>
  <si>
    <t>SOLAR SERVIS D.O.O.</t>
  </si>
  <si>
    <t>SOLAR TIM d.o.o.</t>
  </si>
  <si>
    <t>Trg hrvatskih  Ivanovaca 9a</t>
  </si>
  <si>
    <t>o1265763988</t>
  </si>
  <si>
    <t>SOLIDA CERJE D.O.O.</t>
  </si>
  <si>
    <t>Opskrba električnom energijom, plinom, parom i klimatizacija</t>
  </si>
  <si>
    <t>Trg hrvatskih Ivanovaca 9 a</t>
  </si>
  <si>
    <t>SOLIDA D.O.O</t>
  </si>
  <si>
    <t xml:space="preserve">  Dubravko Posavec</t>
  </si>
  <si>
    <t xml:space="preserve">Trg hrvatskih Ivanovaca 9a </t>
  </si>
  <si>
    <t>042 781 684, 759 179, 784 593</t>
  </si>
  <si>
    <t>SOLIDA IVANEC D.O.O.</t>
  </si>
  <si>
    <t>042/784 593</t>
  </si>
  <si>
    <t>SOLIDA KONJŠČINA D.O.O.</t>
  </si>
  <si>
    <t>SOLIDA KRIŽEVCI d.o.o.</t>
  </si>
  <si>
    <t>68.20 Iznajmljivanje i upravljanje vlastitim nekretninama ili nekretninama uzetim u zakup</t>
  </si>
  <si>
    <t>SOLIDA LOVREČAN D.O.O.</t>
  </si>
  <si>
    <t>SOLIDA NOVA D.O.O.</t>
  </si>
  <si>
    <t>Antonija Kolarek</t>
  </si>
  <si>
    <t>042 781 684</t>
  </si>
  <si>
    <t>solida@solida.hr, m.cvetko@solida.hr</t>
  </si>
  <si>
    <t>61630908001</t>
  </si>
  <si>
    <t>SOLIDA VINICA D.O.O.</t>
  </si>
  <si>
    <t>ivanec@solida.hr</t>
  </si>
  <si>
    <t>SOLINA STUDIO J.D.O.O.</t>
  </si>
  <si>
    <t>Josip Solina</t>
  </si>
  <si>
    <t>Žrtava hrvatskih Domovinskih Ratova 8</t>
  </si>
  <si>
    <t>098 971 6845</t>
  </si>
  <si>
    <t xml:space="preserve"> solina5555511@gmail.com
</t>
  </si>
  <si>
    <t>00767195673</t>
  </si>
  <si>
    <t>SONET D.O.O.</t>
  </si>
  <si>
    <t>Marina Cvetko/Dubravko Posavec</t>
  </si>
  <si>
    <t>o7110187813</t>
  </si>
  <si>
    <t>SOS BUS d.o.o.</t>
  </si>
  <si>
    <t xml:space="preserve">49.39 Ostali kopneni prijevoz putnika, d. n. </t>
  </si>
  <si>
    <t>Velimir Zagorščak</t>
  </si>
  <si>
    <t>Ivanečki Vrhovec 37 a</t>
  </si>
  <si>
    <t>62622518462</t>
  </si>
  <si>
    <t>SPECIJALISTIČKA ORDINACIJA MEDICINE RADA I SPORTA DRAGUTIN ROGINA</t>
  </si>
  <si>
    <t>Zdravstvena djelatnost</t>
  </si>
  <si>
    <t>86.21 Djelatnosti opće medicinske prakse</t>
  </si>
  <si>
    <t>ROGINA DRAGUTIN</t>
  </si>
  <si>
    <t>VARAŽDINSKA 4, IVANEC</t>
  </si>
  <si>
    <t xml:space="preserve">042 784 233        098 268 924 </t>
  </si>
  <si>
    <t xml:space="preserve">
spec.ord.rogina@yahoo.com</t>
  </si>
  <si>
    <t>SPM- FLOWER D.O.O.</t>
  </si>
  <si>
    <t>Božena Šprem</t>
  </si>
  <si>
    <t>Ivana Gundulića 18</t>
  </si>
  <si>
    <t>042 781 104</t>
  </si>
  <si>
    <t>SPORTCOMERC D.O.O.</t>
  </si>
  <si>
    <t>93 .12 Djelatnosti sportskih klubova</t>
  </si>
  <si>
    <t>Vladimir Canjuga</t>
  </si>
  <si>
    <t>E. Kumičića 7</t>
  </si>
  <si>
    <t>042 784454 / 098 268199</t>
  </si>
  <si>
    <t>STH D.O.O. IVANEC</t>
  </si>
  <si>
    <t>47.19 Ostala trgovina na malo u nespecijaliziranim prodavaonicama</t>
  </si>
  <si>
    <t>Danijel Hranić</t>
  </si>
  <si>
    <t>042 781117, 782 476, 098757942</t>
  </si>
  <si>
    <t>STIL-PLET D.O.O.</t>
  </si>
  <si>
    <t xml:space="preserve">46.73 Trgovina na veliko drvom, građevinskim materijalom i sanitarnom opremom </t>
  </si>
  <si>
    <t>Josip Prašnjak</t>
  </si>
  <si>
    <t>104. brigade hrvatske vojske 20</t>
  </si>
  <si>
    <t>042/781 036</t>
  </si>
  <si>
    <t>stil-plet@vz.htnet.hr</t>
  </si>
  <si>
    <t>STOL-INTERIJER D.O.O.</t>
  </si>
  <si>
    <t>Mladen Canjuga</t>
  </si>
  <si>
    <t>Jerovec 25</t>
  </si>
  <si>
    <t>042 771 877 / 098 725 483</t>
  </si>
  <si>
    <t>STROJARSTVO ČIČEK D.O.O.</t>
  </si>
  <si>
    <t xml:space="preserve">
Dario Čiček</t>
  </si>
  <si>
    <t>Varaždinska 38</t>
  </si>
  <si>
    <t xml:space="preserve">091 576 6177 </t>
  </si>
  <si>
    <t>STRUGAR TER-PRO j.d.o.o.</t>
  </si>
  <si>
    <t>Zvonimir Strugar</t>
  </si>
  <si>
    <t>Prigorec 142</t>
  </si>
  <si>
    <t>STRUGAR-MSU J.D.O.O.</t>
  </si>
  <si>
    <t>Zoran Strugar</t>
  </si>
  <si>
    <t>Frankopanska 67</t>
  </si>
  <si>
    <t>STUDIO NEXAR D.O.O</t>
  </si>
  <si>
    <t>71.11 Arhitektonske djelatnosti</t>
  </si>
  <si>
    <t>Zdenka Šarolić</t>
  </si>
  <si>
    <t>ULICA AKADEMIKA MIRKA MALEZA 30</t>
  </si>
  <si>
    <t>042 493614</t>
  </si>
  <si>
    <t>SUNČANA STARANA D.O.O.</t>
  </si>
  <si>
    <t>01.13. - Uzgoj povrća, dinja i lubenica, korjenastog i gomoljastog povrća</t>
  </si>
  <si>
    <t>Tibor Surjak</t>
  </si>
  <si>
    <t>M. GUPCA 12 (Horvatsko 15)</t>
  </si>
  <si>
    <t>255.</t>
  </si>
  <si>
    <t>SUZANA D.O.O.</t>
  </si>
  <si>
    <t>Suzana Krznar</t>
  </si>
  <si>
    <t>Breznice 22, Margečan</t>
  </si>
  <si>
    <t>256.</t>
  </si>
  <si>
    <t>ŠPREM-AMERENA D.O.O.</t>
  </si>
  <si>
    <t>042 781 106 / 098 446113</t>
  </si>
  <si>
    <t>sprem-amarena@vz.htnet.hr</t>
  </si>
  <si>
    <t>257.</t>
  </si>
  <si>
    <t>ŠTACUN TRGOVINA I UGOSTITELJSTVO</t>
  </si>
  <si>
    <t>47.11 Trgovina na malo u nespecijaliziranim prodavaonicama pretežno hranom, pićima i duhanskim proizvodima</t>
  </si>
  <si>
    <t xml:space="preserve">PREDRAG VUKMAN </t>
  </si>
  <si>
    <t xml:space="preserve"> Ivanečko naselje 13</t>
  </si>
  <si>
    <t>042/ 781 702</t>
  </si>
  <si>
    <t>258.</t>
  </si>
  <si>
    <t>ŠUMSKA VILA D.O.O.</t>
  </si>
  <si>
    <t xml:space="preserve">74.20 Fotografske djelatnosti </t>
  </si>
  <si>
    <t>Vuglovec 107 d</t>
  </si>
  <si>
    <t>259.</t>
  </si>
  <si>
    <t>TAUBEK TOURS D.O.O</t>
  </si>
  <si>
    <t>79.11 Djelatnosti putničkih agencija</t>
  </si>
  <si>
    <t>Tihomir Golub</t>
  </si>
  <si>
    <t>Jerovec 151</t>
  </si>
  <si>
    <t xml:space="preserve">042 410240 /   091 5088248 /  095 2112211 </t>
  </si>
  <si>
    <t>taubektours@taubektours.hr</t>
  </si>
  <si>
    <t>260.</t>
  </si>
  <si>
    <t>O8507675814</t>
  </si>
  <si>
    <t>TEHNOFAN-M.S. D.O.O.</t>
  </si>
  <si>
    <t xml:space="preserve">47. 99 Ostala trgovina na malo izvan prodavaonica, štandova i tržnica
</t>
  </si>
  <si>
    <t>Štefan Žuna</t>
  </si>
  <si>
    <t>Lančić 29</t>
  </si>
  <si>
    <t>042 772 620 /      091 2342340</t>
  </si>
  <si>
    <t>tehnofan@vz.htnet.hr, info@tehnofan.hr</t>
  </si>
  <si>
    <t>261.</t>
  </si>
  <si>
    <t>O7180520535</t>
  </si>
  <si>
    <t>TELUX d.o.o.</t>
  </si>
  <si>
    <t>71.12 - Inženjerstvo i s njim povezano tehničko savjetovanje</t>
  </si>
  <si>
    <t>Alen Begovac</t>
  </si>
  <si>
    <t>Ulica dr. Đure Arnolda 8</t>
  </si>
  <si>
    <t>262.</t>
  </si>
  <si>
    <t>TERMO TIM D.O.O.</t>
  </si>
  <si>
    <t>Ksenija Švelec, Dražen Švelec</t>
  </si>
  <si>
    <t>CERJE TUŽNO 32</t>
  </si>
  <si>
    <t>042/201-522; 098 1613480; 098 194 8250</t>
  </si>
  <si>
    <t>info@termotim.hr</t>
  </si>
  <si>
    <t>263.</t>
  </si>
  <si>
    <t>TESLA D.O.O.</t>
  </si>
  <si>
    <t>Goran Ribić</t>
  </si>
  <si>
    <t>Horvatsko 18</t>
  </si>
  <si>
    <t>042 781384 / 098 1831 206 (Rosana Ribić)</t>
  </si>
  <si>
    <t>info@tesla.com.hr / rosana.ribić@tesla.com.hr</t>
  </si>
  <si>
    <t>264.</t>
  </si>
  <si>
    <t>79135920289</t>
  </si>
  <si>
    <t>THERMO PROJECT D.O.O.</t>
  </si>
  <si>
    <t>Jahia Ramadan</t>
  </si>
  <si>
    <t>VARAŽDINSKA 20</t>
  </si>
  <si>
    <t>info@t-project.hr</t>
  </si>
  <si>
    <t>265.</t>
  </si>
  <si>
    <t>TIKA j.d.o.o.</t>
  </si>
  <si>
    <t>47.91 Trgovina na malo preko pošte ili interneta </t>
  </si>
  <si>
    <t>Valentina Kapustić</t>
  </si>
  <si>
    <t>Ivana Gundulića 11</t>
  </si>
  <si>
    <t xml:space="preserve">099/41 49 17 </t>
  </si>
  <si>
    <t>266.</t>
  </si>
  <si>
    <t>TIREL  D.O.O.</t>
  </si>
  <si>
    <t xml:space="preserve">45.11 Trgovina automobilima i motornim vozilima lake kategorije </t>
  </si>
  <si>
    <t>Tomica Šincek</t>
  </si>
  <si>
    <t>Varaždinska 62</t>
  </si>
  <si>
    <t xml:space="preserve"> 042 782 626, 098 268 584</t>
  </si>
  <si>
    <t>267.</t>
  </si>
  <si>
    <t>TMS J.D.O.O</t>
  </si>
  <si>
    <t>Krešimir Friščić</t>
  </si>
  <si>
    <t xml:space="preserve">Ul.Varaždinska 26 </t>
  </si>
  <si>
    <t>042 410 362</t>
  </si>
  <si>
    <t>tms@tms.hr</t>
  </si>
  <si>
    <t>268.</t>
  </si>
  <si>
    <t>TOLOS D.O.O.</t>
  </si>
  <si>
    <t>Martina Lepoglavec</t>
  </si>
  <si>
    <t>Salinovec 107b</t>
  </si>
  <si>
    <t>269.</t>
  </si>
  <si>
    <t>TONKA d.o.o.</t>
  </si>
  <si>
    <t>Antonija Martinković</t>
  </si>
  <si>
    <t>Akademika Mirka Maleza 18</t>
  </si>
  <si>
    <t>270.</t>
  </si>
  <si>
    <t>TRANSPORTI-HABUNEK</t>
  </si>
  <si>
    <t>271.</t>
  </si>
  <si>
    <t>52055649120</t>
  </si>
  <si>
    <t>TRASA D.O.O.</t>
  </si>
  <si>
    <t>272.</t>
  </si>
  <si>
    <t>TRAVELIS j.d.o.o.</t>
  </si>
  <si>
    <t>63.99, Ostale informacijske uslužne djelatnosti, d. n.</t>
  </si>
  <si>
    <t>Sandro-Petar Vincek</t>
  </si>
  <si>
    <t>Ulica Breznice 28, Margečan</t>
  </si>
  <si>
    <t>Margečan (Ivanec)</t>
  </si>
  <si>
    <t>042/ 391 202</t>
  </si>
  <si>
    <t>273.</t>
  </si>
  <si>
    <t>TRGORA j.d.o.o.</t>
  </si>
  <si>
    <t xml:space="preserve"> 46.19 Posredovanje u trgovini raznovrsnim proizvodima</t>
  </si>
  <si>
    <t>Ivana Gundulića 2a</t>
  </si>
  <si>
    <t>274.</t>
  </si>
  <si>
    <t xml:space="preserve">47. 11 Trgovina na malo u nespecijaliziranim prodavaonicama pretežno hranom, pićima i duhanskim proizvodima </t>
  </si>
  <si>
    <t>marica.obrt@optinet.hr</t>
  </si>
  <si>
    <t>275.</t>
  </si>
  <si>
    <t>92531350960</t>
  </si>
  <si>
    <t>TRI PROJEKT D.O.O.</t>
  </si>
  <si>
    <t>41.10 Organizacija izvedbe projekata za zgrade</t>
  </si>
  <si>
    <t>Darko Geček</t>
  </si>
  <si>
    <t>KANIŽA 41</t>
  </si>
  <si>
    <t>042/494 055</t>
  </si>
  <si>
    <t>tri.projekt.hr@gmail.com</t>
  </si>
  <si>
    <t>276.</t>
  </si>
  <si>
    <t>TRINEX-INSPEKT D.O.O.</t>
  </si>
  <si>
    <t>28.29 Proizvodnja ostalih strojeva za opće namjene</t>
  </si>
  <si>
    <t>Tomislav Sever</t>
  </si>
  <si>
    <t>Varaždinska 54</t>
  </si>
  <si>
    <t>042 782300 / 042 782 225</t>
  </si>
  <si>
    <t>trinexinspekt@post.t-com.hr</t>
  </si>
  <si>
    <t>277.</t>
  </si>
  <si>
    <t>TRIPICO D.O.O.</t>
  </si>
  <si>
    <t>Boris Županić</t>
  </si>
  <si>
    <t>042 784 110</t>
  </si>
  <si>
    <t>278.</t>
  </si>
  <si>
    <t>TRSTENJAČKI- TRGOVINA I USLUGE D.O.O.</t>
  </si>
  <si>
    <t>Darko Trstenjački</t>
  </si>
  <si>
    <t>Ulica akademika Ladislava Šabana 9</t>
  </si>
  <si>
    <t>098 267 020, 042 781 521</t>
  </si>
  <si>
    <t>darkotrstenjacki@gmail.com</t>
  </si>
  <si>
    <t>279.</t>
  </si>
  <si>
    <t>TUBE-TECH d.o.o.</t>
  </si>
  <si>
    <t>25.11, Proizvodnja metalnih konstrukcija i njihovih dijelova</t>
  </si>
  <si>
    <t>Stjepan Hanžek</t>
  </si>
  <si>
    <t>Vladimira Nazora 42b</t>
  </si>
  <si>
    <t>280.</t>
  </si>
  <si>
    <t>TWR d.o.o.</t>
  </si>
  <si>
    <t xml:space="preserve">	96.09 Ostale osobne uslužne djelatnosti</t>
  </si>
  <si>
    <t>Maja Kišiček</t>
  </si>
  <si>
    <t>Ulica Petra Preradovića 10</t>
  </si>
  <si>
    <t>281.</t>
  </si>
  <si>
    <t>UKRAS D.O.O.</t>
  </si>
  <si>
    <t>32.99 - Ostala prerađivačka industrija</t>
  </si>
  <si>
    <t>Drago Bencek / Eric Franz Schell</t>
  </si>
  <si>
    <t>Žrt. hrv. dom. ratova 49</t>
  </si>
  <si>
    <t>042 784 377</t>
  </si>
  <si>
    <t>vesna.bencek@vz.t-com.hr</t>
  </si>
  <si>
    <t>282.</t>
  </si>
  <si>
    <t>URŠULIN I DR.,  J.T.D.</t>
  </si>
  <si>
    <t>69.10 Pravne djelatnosti</t>
  </si>
  <si>
    <t>Želimir Uršulin</t>
  </si>
  <si>
    <t>Trg hrv. ivanovaca 9</t>
  </si>
  <si>
    <t>042 771 851</t>
  </si>
  <si>
    <t>283.</t>
  </si>
  <si>
    <t>VALIDA D.O.O.</t>
  </si>
  <si>
    <t xml:space="preserve">47.11 Trgovina na malo u nespecijaliziranim prodavaonicama pretežno hranom, pićima i duhanskim proizvodima </t>
  </si>
  <si>
    <t>Alen Čaklec</t>
  </si>
  <si>
    <t>Vladimira Nazora 96a</t>
  </si>
  <si>
    <t>042 770779</t>
  </si>
  <si>
    <t>284.</t>
  </si>
  <si>
    <t>VATRO-BREZOVEC j.d.o.o.</t>
  </si>
  <si>
    <t>46.19, Posredovanje u trgovini raznovrsnim proizvodima</t>
  </si>
  <si>
    <t>Anđelko Brezovec</t>
  </si>
  <si>
    <t>Gačice 155</t>
  </si>
  <si>
    <t>285.</t>
  </si>
  <si>
    <t>VD-VARGA J.D.O.O.</t>
  </si>
  <si>
    <t>Denis Varga</t>
  </si>
  <si>
    <t xml:space="preserve"> Ivanečki Vrhovec 60</t>
  </si>
  <si>
    <t>095/391 352</t>
  </si>
  <si>
    <t>286.</t>
  </si>
  <si>
    <t>V-ELITA D.O.O.</t>
  </si>
  <si>
    <t>14.13 Proizvodnja ostale vanjske odjeće </t>
  </si>
  <si>
    <t>Viktor Žulić</t>
  </si>
  <si>
    <t>042 492688 / 042 770060</t>
  </si>
  <si>
    <t>287.</t>
  </si>
  <si>
    <t>VELMAX D.O.O</t>
  </si>
  <si>
    <t>46.49 Trgovina na veliko ostalim proizvodima za kućanstvo</t>
  </si>
  <si>
    <t>Kušen Neven</t>
  </si>
  <si>
    <t>Varaždinska 18</t>
  </si>
  <si>
    <t>042 781413</t>
  </si>
  <si>
    <t>288.</t>
  </si>
  <si>
    <t>VENERDI 23 d.o.o.</t>
  </si>
  <si>
    <t>289.</t>
  </si>
  <si>
    <t>VETERINARSKA STANICA D.O.O.</t>
  </si>
  <si>
    <t>75.00 Veterinarske djelatnosti </t>
  </si>
  <si>
    <t>Zorislav Rodek</t>
  </si>
  <si>
    <t>Varaždinska 15</t>
  </si>
  <si>
    <t>042 781323</t>
  </si>
  <si>
    <t>veterinarska.stanica.ivanec@vz.t-com.hr, ambulanta.ivanec@gmail.com</t>
  </si>
  <si>
    <t>290.</t>
  </si>
  <si>
    <t>VICTORY AURORA j.d.o.o.</t>
  </si>
  <si>
    <t>Djelatnosti agencija za privremeno zapošljavanje</t>
  </si>
  <si>
    <t>78.20 Djelatnosti agencija za privremeno zapošljavanje</t>
  </si>
  <si>
    <t>Dario Sever</t>
  </si>
  <si>
    <t>Ivanečka Željeznica 59a</t>
  </si>
  <si>
    <t xml:space="preserve">Ivanečka Željeznica </t>
  </si>
  <si>
    <t>291.</t>
  </si>
  <si>
    <t>VIDAČEK TRANSPORTi PRIJEVOZNIČKI OBRT</t>
  </si>
  <si>
    <t xml:space="preserve">
vidacek.transport@gmail.com</t>
  </si>
  <si>
    <t>292.</t>
  </si>
  <si>
    <t>VIL-GRADNJA j.d.o.o.</t>
  </si>
  <si>
    <t>41.20 - Gradnja stambenih i nestambenih zgrada</t>
  </si>
  <si>
    <t>Gordan Lepoglavec</t>
  </si>
  <si>
    <t>Salinovec 102</t>
  </si>
  <si>
    <t>293.</t>
  </si>
  <si>
    <t>VIN-PROJEKT D.O.O.</t>
  </si>
  <si>
    <t xml:space="preserve">71.12 Inženjerstvo i s njim povezano tehničko savjetovanje
</t>
  </si>
  <si>
    <t>Željko Vincek</t>
  </si>
  <si>
    <t xml:space="preserve">Gervaisova 3 </t>
  </si>
  <si>
    <t>Zagreb</t>
  </si>
  <si>
    <t>01 3864366</t>
  </si>
  <si>
    <t>294.</t>
  </si>
  <si>
    <t>VIP MEDIA J.D.O.O.</t>
  </si>
  <si>
    <t>Stručne, znastvene i tehničke djelatnosti</t>
  </si>
  <si>
    <t>73.12 Oglašavanje preko medija</t>
  </si>
  <si>
    <t>ROGINA MARKO</t>
  </si>
  <si>
    <t>Vladimira Nazora 1, Ivanec</t>
  </si>
  <si>
    <t>042 550 555</t>
  </si>
  <si>
    <t>marko@vip-media.hr,                             info@vip-media.hr</t>
  </si>
  <si>
    <t>295.</t>
  </si>
  <si>
    <t>VITENI - USLUGE D.O.O</t>
  </si>
  <si>
    <t xml:space="preserve">71.11 Arhitektonske djelatnosti
</t>
  </si>
  <si>
    <t>Ivan Car</t>
  </si>
  <si>
    <t xml:space="preserve">
Kalnička  12  
</t>
  </si>
  <si>
    <t>042 784 404/      098 998 6257</t>
  </si>
  <si>
    <t>296.</t>
  </si>
  <si>
    <t>VLAHEK- TRANSPORT J.D.O.O</t>
  </si>
  <si>
    <t>Branko Vlahek</t>
  </si>
  <si>
    <t>Petra Preradovića 14</t>
  </si>
  <si>
    <t>042 784422</t>
  </si>
  <si>
    <t>297.</t>
  </si>
  <si>
    <t>VULKO-DOM D.O.O</t>
  </si>
  <si>
    <t>Greda 190</t>
  </si>
  <si>
    <t>042 784300 /   042 782064</t>
  </si>
  <si>
    <t>298.</t>
  </si>
  <si>
    <t>WE- KR D.O.O</t>
  </si>
  <si>
    <t xml:space="preserve">   Proizvodnja metalnih konstrukcija i njihovih dijelova</t>
  </si>
  <si>
    <t xml:space="preserve">Ivan Križanec </t>
  </si>
  <si>
    <t>Vladimira Nazora 96d</t>
  </si>
  <si>
    <t>099 3148696 / Ivan Križanec-098 184 71 79</t>
  </si>
  <si>
    <t>info@we-kr.com</t>
  </si>
  <si>
    <t>299.</t>
  </si>
  <si>
    <t>WINPIS J.D.O.O.</t>
  </si>
  <si>
    <t>Davor Geci</t>
  </si>
  <si>
    <t>Jezerski put 10a</t>
  </si>
  <si>
    <t>091 505 2225</t>
  </si>
  <si>
    <t>300.</t>
  </si>
  <si>
    <t>WOODSTOCK d.o.o.</t>
  </si>
  <si>
    <t>Preprađivačka djelatnost</t>
  </si>
  <si>
    <t>Ivica Mudri</t>
  </si>
  <si>
    <t>091 728 5052</t>
  </si>
  <si>
    <t>ivica.mudri1@gmail.com</t>
  </si>
  <si>
    <t>301.</t>
  </si>
  <si>
    <t>WORKSHOP J.D.O.O.</t>
  </si>
  <si>
    <t>Siniša Habek</t>
  </si>
  <si>
    <t>Zeleni dol 7</t>
  </si>
  <si>
    <t>042 781 134 097 637 3144</t>
  </si>
  <si>
    <t>302.</t>
  </si>
  <si>
    <t>X-MEDIA D.O.O.</t>
  </si>
  <si>
    <t>Informatička djelatnost</t>
  </si>
  <si>
    <t>Damir Kapustić</t>
  </si>
  <si>
    <t>I. Gundulića 9</t>
  </si>
  <si>
    <t>042 771 833             097 6787 999</t>
  </si>
  <si>
    <t>303.</t>
  </si>
  <si>
    <t>o4334850890</t>
  </si>
  <si>
    <t>X-Steel j.d.o.o.</t>
  </si>
  <si>
    <t>Bojan Jakopec</t>
  </si>
  <si>
    <t>Ulica Antuna Mihanovića 1/B</t>
  </si>
  <si>
    <t>304.</t>
  </si>
  <si>
    <t>ZID BREŽNJAK j.d.o.o.</t>
  </si>
  <si>
    <t>Damir Brežnjak</t>
  </si>
  <si>
    <t>Nikole Fallera 19</t>
  </si>
  <si>
    <t>305.</t>
  </si>
  <si>
    <t>ZIDARSKO FASADERSKI OBRT DRAGUTIN ĐURAS</t>
  </si>
  <si>
    <t>306.</t>
  </si>
  <si>
    <t>ŽUNAR D.O.O.</t>
  </si>
  <si>
    <t xml:space="preserve">46.90 Nespecijalizirana trgovina na veliko
</t>
  </si>
  <si>
    <t>Zoran Žunar, Zvonko Žunar</t>
  </si>
  <si>
    <t>Kaniža 37</t>
  </si>
  <si>
    <t>042 781786 /           098 379 505</t>
  </si>
  <si>
    <t>LTS MONTAGE j.d.o.o.</t>
  </si>
  <si>
    <t>33.20 - Instaliranje industrijskih strojeva i opreme</t>
  </si>
  <si>
    <t>Tihomir Jakopec</t>
  </si>
  <si>
    <t>KRAŠEVEC 11</t>
  </si>
  <si>
    <t>HUB SOLES j.d.o.o.</t>
  </si>
  <si>
    <t>15.20 Proizvodnja obuće</t>
  </si>
  <si>
    <t>Tiziano Marconato</t>
  </si>
  <si>
    <t>Gospodarska ulica 6</t>
  </si>
  <si>
    <t>KOLAREK TRADE j.d.o.o.</t>
  </si>
  <si>
    <t>Uzgoj stoke, peradi i ostalih životinja</t>
  </si>
  <si>
    <t>01.47 - Uzgoj peradi</t>
  </si>
  <si>
    <t>Vedran Kolarek</t>
  </si>
  <si>
    <t>Ulica Rudolfa Rajtera 136</t>
  </si>
  <si>
    <t>DM TILING j.d.o.o.</t>
  </si>
  <si>
    <t>43.33 - Postavljanje podnih i zidnih obloga</t>
  </si>
  <si>
    <t>Punikve 30a</t>
  </si>
  <si>
    <t>Darko Matišić</t>
  </si>
  <si>
    <t>BGW-gradnja d.o.o.</t>
  </si>
  <si>
    <t>Admir Berbić, Jurica Vrček</t>
  </si>
  <si>
    <t>Ulica Vladimira Nazora 96, 42240 IVANEC</t>
  </si>
  <si>
    <t>UNIKRON j.d.o.o.</t>
  </si>
  <si>
    <t>Ivan Posavec</t>
  </si>
  <si>
    <t>Bedenec 235</t>
  </si>
  <si>
    <t>PROTECHNO d.o.o.</t>
  </si>
  <si>
    <t>28.14 - Proizvodnja ostalih slavina i ventila</t>
  </si>
  <si>
    <t>Vinko Kujavec</t>
  </si>
  <si>
    <t>ULICA JEZERSKI PUT 59</t>
  </si>
  <si>
    <t>SLOGA Industriemontage d.o.o.</t>
  </si>
  <si>
    <t>33.20  Instaliranje industrijskih strojeva i opreme</t>
  </si>
  <si>
    <t>Stanko Gazdag</t>
  </si>
  <si>
    <t>NORTHERN HOME j.d.o.o.</t>
  </si>
  <si>
    <t>Bruno Sever-Vitez</t>
  </si>
  <si>
    <t>Lančić 78</t>
  </si>
  <si>
    <t>JADEM j.d.o.o.</t>
  </si>
  <si>
    <t>70.22, Savjetovanje u vezi s poslovanjem i ostalim upravljanjem</t>
  </si>
  <si>
    <t>Jerovec 8</t>
  </si>
  <si>
    <t>Jasmina Obadić</t>
  </si>
  <si>
    <t>ZRD BAU d.o.o.</t>
  </si>
  <si>
    <t>Zdenko Putar</t>
  </si>
  <si>
    <t>Vuglovec 26b</t>
  </si>
  <si>
    <t>BUNITO j.d.o.o.</t>
  </si>
  <si>
    <t>Djelatnosti pripreme i usluživanja hrane i pića</t>
  </si>
  <si>
    <t>Leon Bunić</t>
  </si>
  <si>
    <t>091 515 3466</t>
  </si>
  <si>
    <t>VIA CENTRUM d.o.o.</t>
  </si>
  <si>
    <t>Mario Njegovec</t>
  </si>
  <si>
    <t>Škriljevec 13c</t>
  </si>
  <si>
    <t>MRH-TEAM d.o.o.</t>
  </si>
  <si>
    <t>Marko Habek</t>
  </si>
  <si>
    <t>Rudolfa Rajtera 56</t>
  </si>
  <si>
    <t>LEDA Design &amp; Consulting d.o.o.</t>
  </si>
  <si>
    <t>Proizvodnja odjeće</t>
  </si>
  <si>
    <t>Dunja Kelemenić</t>
  </si>
  <si>
    <t>Ivanečko naselje 3a</t>
  </si>
  <si>
    <t>SOBOSLIKARSKI RADOVI PEPO j.d.o.o.</t>
  </si>
  <si>
    <t>43.34 Soboslikarski i staklarski radovi</t>
  </si>
  <si>
    <t>Stjepan Banek</t>
  </si>
  <si>
    <t>Knapić 12</t>
  </si>
  <si>
    <t>Franić Farm j.d.o.o.</t>
  </si>
  <si>
    <t>01.49 Uzgoj ostalih životinja</t>
  </si>
  <si>
    <t>Elizabeth Ann Wilson</t>
  </si>
  <si>
    <t>Cerje Tužno 12a</t>
  </si>
  <si>
    <t>"AKORD Interior", obrt za montažu namještaja, ugradnju stolarije i dizajn</t>
  </si>
  <si>
    <t>Kalnička 6</t>
  </si>
  <si>
    <t>Marko Šaško</t>
  </si>
  <si>
    <t>BGW - knjigovodstvo d.o.o.</t>
  </si>
  <si>
    <t>Jasminka Hudoletnjak</t>
  </si>
  <si>
    <t>"MATEJA ART", obrt za proizvodnju i usluge</t>
  </si>
  <si>
    <t>96.09 - Ostale osobne uslužne djelatnosti</t>
  </si>
  <si>
    <t>Mateja Markušić</t>
  </si>
  <si>
    <t>Gečkovec 1f</t>
  </si>
  <si>
    <t>Core, obrt za prevođenje i poduku</t>
  </si>
  <si>
    <t>74.30 - Prevoditeljske djelatnosti i usluge</t>
  </si>
  <si>
    <t>Josipa Koropatnicki</t>
  </si>
  <si>
    <t>Ivanečko Naselje 9d</t>
  </si>
  <si>
    <t>"Infor", obrt za inženjerstvo, projektiranje i upravljanje informacijskim sustavima</t>
  </si>
  <si>
    <t>Darko Brežnjak</t>
  </si>
  <si>
    <t>62.03 Upravljanje računalnom opremom i sustavom</t>
  </si>
  <si>
    <t>EL-NIK j.d.o.o.</t>
  </si>
  <si>
    <t>43.99  Ostale specijalizirane građevinske djelatnosti, d. n</t>
  </si>
  <si>
    <t>Nikola Kolarek</t>
  </si>
  <si>
    <t>Vladimira Nazora 63</t>
  </si>
  <si>
    <t>CAKI-ELEVATION j.d.o.o.</t>
  </si>
  <si>
    <t>25.11  Proizvodnja metalnih konstrukcija i njihovih dijelova</t>
  </si>
  <si>
    <t>Proizvodnja metalnih konstrukcija</t>
  </si>
  <si>
    <t>Renato Vrbanić</t>
  </si>
  <si>
    <t>Inferus IT, informatički obrt, vl. Tomislav Hosni</t>
  </si>
  <si>
    <t>o9028104960</t>
  </si>
  <si>
    <t>TOMISLAV HOSNI</t>
  </si>
  <si>
    <t xml:space="preserve">Selska ulica 25,Tužno 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</si>
  <si>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</si>
  <si>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</si>
  <si>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</si>
  <si>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</si>
  <si>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</si>
  <si>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</si>
  <si>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</si>
  <si>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</si>
  <si>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</si>
  <si>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</si>
  <si>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</si>
  <si>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</si>
  <si>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</si>
  <si>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</si>
  <si>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</si>
  <si>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</si>
  <si>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</si>
  <si>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</si>
  <si>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 xml:space="preserve">           Zadnje  ažurirano: 28.02.2022.</t>
  </si>
  <si>
    <t xml:space="preserve"> Ažurirano: 28.02.2022.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</si>
</sst>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.&quot;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3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u/>
      <sz val="11"/>
      <name val="Calibri"/>
      <family val="2"/>
      <charset val="238"/>
    </font>
    <font>
      <u/>
      <sz val="11"/>
      <color rgb="FF333399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1C1E21"/>
      <name val="Arial"/>
      <family val="2"/>
      <charset val="238"/>
    </font>
    <font>
      <u/>
      <sz val="11"/>
      <color rgb="FF000000"/>
      <name val="Calibri"/>
      <family val="2"/>
      <charset val="238"/>
    </font>
    <font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u/>
      <sz val="11"/>
      <color rgb="FFFF0000"/>
      <name val="Calibri"/>
      <family val="2"/>
      <charset val="238"/>
    </font>
    <font>
      <b/>
      <sz val="14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color rgb="FF000000"/>
      <name val="Calibri"/>
      <family val="2"/>
      <charset val="238"/>
    </font>
    <font>
      <sz val="13"/>
      <color rgb="FF000000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u/>
      <sz val="11"/>
      <color rgb="FF0000FF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8">
    <xf numFmtId="0" fontId="0" fillId="0" borderId="0"/>
    <xf numFmtId="0" fontId="4" fillId="0" borderId="0"/>
    <xf numFmtId="0" fontId="1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1" fillId="0" borderId="0" applyFont="0" applyFill="0" applyBorder="0" applyAlignment="0" applyProtection="0"/>
    <xf numFmtId="0" fontId="27" fillId="0" borderId="0"/>
    <xf numFmtId="0" fontId="1" fillId="0" borderId="0"/>
    <xf numFmtId="0" fontId="3" fillId="0" borderId="0" applyNumberFormat="0" applyFill="0" applyBorder="0" applyAlignment="0" applyProtection="0"/>
  </cellStyleXfs>
  <cellXfs count="176">
    <xf numFmtId="0" fontId="0" fillId="0" borderId="0" xfId="0"/>
    <xf numFmtId="0" fontId="4" fillId="0" borderId="0" xfId="1" applyAlignment="1">
      <alignment horizontal="center" vertical="center" wrapText="1"/>
    </xf>
    <xf numFmtId="0" fontId="4" fillId="0" borderId="0" xfId="1" applyAlignment="1">
      <alignment horizontal="left" vertical="center" wrapText="1"/>
    </xf>
    <xf numFmtId="0" fontId="4" fillId="0" borderId="0" xfId="1"/>
    <xf numFmtId="0" fontId="6" fillId="0" borderId="0" xfId="1" applyFont="1" applyAlignment="1">
      <alignment horizontal="left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left" vertical="center" wrapText="1"/>
    </xf>
    <xf numFmtId="0" fontId="8" fillId="0" borderId="4" xfId="1" applyFont="1" applyBorder="1" applyAlignment="1">
      <alignment vertical="center" wrapText="1"/>
    </xf>
    <xf numFmtId="0" fontId="8" fillId="0" borderId="4" xfId="1" applyFont="1" applyBorder="1" applyAlignment="1">
      <alignment horizontal="left" vertical="center" wrapText="1"/>
    </xf>
    <xf numFmtId="0" fontId="10" fillId="0" borderId="4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center" vertical="center"/>
    </xf>
    <xf numFmtId="49" fontId="12" fillId="0" borderId="4" xfId="2" applyNumberFormat="1" applyFill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4" fillId="0" borderId="4" xfId="1" applyBorder="1" applyAlignment="1">
      <alignment horizontal="center" vertical="center" wrapText="1"/>
    </xf>
    <xf numFmtId="0" fontId="4" fillId="0" borderId="4" xfId="1" applyBorder="1" applyAlignment="1">
      <alignment vertical="center" wrapText="1"/>
    </xf>
    <xf numFmtId="0" fontId="4" fillId="0" borderId="4" xfId="1" applyBorder="1" applyAlignment="1">
      <alignment horizontal="left" vertical="center" wrapText="1"/>
    </xf>
    <xf numFmtId="49" fontId="8" fillId="0" borderId="4" xfId="1" applyNumberFormat="1" applyFont="1" applyBorder="1" applyAlignment="1">
      <alignment horizontal="left" vertical="center" wrapText="1"/>
    </xf>
    <xf numFmtId="49" fontId="13" fillId="0" borderId="4" xfId="1" applyNumberFormat="1" applyFont="1" applyBorder="1" applyAlignment="1">
      <alignment horizontal="left" vertical="center" wrapText="1"/>
    </xf>
    <xf numFmtId="49" fontId="10" fillId="0" borderId="4" xfId="1" applyNumberFormat="1" applyFont="1" applyBorder="1" applyAlignment="1">
      <alignment horizontal="left" vertical="center" wrapText="1"/>
    </xf>
    <xf numFmtId="0" fontId="11" fillId="0" borderId="4" xfId="1" applyFont="1" applyBorder="1" applyAlignment="1">
      <alignment horizontal="left" vertical="center" wrapText="1"/>
    </xf>
    <xf numFmtId="0" fontId="13" fillId="0" borderId="4" xfId="1" applyFont="1" applyBorder="1" applyAlignment="1">
      <alignment horizontal="left" vertical="center" wrapText="1"/>
    </xf>
    <xf numFmtId="0" fontId="14" fillId="0" borderId="4" xfId="1" applyFont="1" applyBorder="1" applyAlignment="1">
      <alignment horizontal="left" vertical="center" wrapText="1"/>
    </xf>
    <xf numFmtId="0" fontId="6" fillId="0" borderId="4" xfId="1" applyFont="1" applyBorder="1" applyAlignment="1">
      <alignment vertical="center" wrapText="1"/>
    </xf>
    <xf numFmtId="0" fontId="11" fillId="0" borderId="4" xfId="1" applyFont="1" applyBorder="1" applyAlignment="1">
      <alignment vertical="center" wrapText="1"/>
    </xf>
    <xf numFmtId="0" fontId="11" fillId="0" borderId="4" xfId="1" applyFont="1" applyBorder="1" applyAlignment="1">
      <alignment vertical="center"/>
    </xf>
    <xf numFmtId="0" fontId="4" fillId="0" borderId="4" xfId="1" applyBorder="1" applyAlignment="1">
      <alignment vertical="center"/>
    </xf>
    <xf numFmtId="0" fontId="11" fillId="0" borderId="4" xfId="1" applyFont="1" applyBorder="1" applyAlignment="1">
      <alignment horizontal="center" vertical="center" wrapText="1"/>
    </xf>
    <xf numFmtId="0" fontId="4" fillId="0" borderId="4" xfId="1" applyBorder="1" applyAlignment="1">
      <alignment horizontal="center" vertical="center"/>
    </xf>
    <xf numFmtId="0" fontId="4" fillId="0" borderId="4" xfId="1" applyBorder="1" applyAlignment="1">
      <alignment horizontal="left" vertical="center"/>
    </xf>
    <xf numFmtId="0" fontId="3" fillId="0" borderId="4" xfId="3" applyFill="1" applyBorder="1" applyAlignment="1">
      <alignment horizontal="left" vertical="center"/>
    </xf>
    <xf numFmtId="0" fontId="12" fillId="0" borderId="4" xfId="2" applyFill="1" applyBorder="1" applyAlignment="1">
      <alignment horizontal="left" vertical="center" wrapText="1"/>
    </xf>
    <xf numFmtId="0" fontId="6" fillId="0" borderId="4" xfId="1" applyFont="1" applyBorder="1" applyAlignment="1">
      <alignment vertical="center"/>
    </xf>
    <xf numFmtId="0" fontId="15" fillId="0" borderId="4" xfId="1" applyFont="1" applyBorder="1" applyAlignment="1">
      <alignment vertical="center" wrapText="1"/>
    </xf>
    <xf numFmtId="0" fontId="6" fillId="0" borderId="4" xfId="1" applyFont="1" applyBorder="1" applyAlignment="1">
      <alignment horizontal="left" vertical="center"/>
    </xf>
    <xf numFmtId="0" fontId="12" fillId="0" borderId="4" xfId="2" applyFill="1" applyBorder="1" applyAlignment="1">
      <alignment horizontal="left" vertical="center"/>
    </xf>
    <xf numFmtId="0" fontId="16" fillId="0" borderId="4" xfId="1" applyFont="1" applyBorder="1" applyAlignment="1">
      <alignment horizontal="center" vertical="center" wrapText="1"/>
    </xf>
    <xf numFmtId="0" fontId="3" fillId="0" borderId="4" xfId="3" applyFill="1" applyBorder="1" applyAlignment="1">
      <alignment horizontal="left" vertical="center" wrapText="1"/>
    </xf>
    <xf numFmtId="0" fontId="17" fillId="0" borderId="4" xfId="1" applyFont="1" applyBorder="1" applyAlignment="1">
      <alignment horizontal="left" vertical="center"/>
    </xf>
    <xf numFmtId="0" fontId="11" fillId="0" borderId="4" xfId="1" applyFont="1" applyBorder="1" applyAlignment="1">
      <alignment wrapText="1"/>
    </xf>
    <xf numFmtId="0" fontId="4" fillId="0" borderId="4" xfId="1" applyBorder="1"/>
    <xf numFmtId="1" fontId="4" fillId="0" borderId="4" xfId="1" applyNumberFormat="1" applyBorder="1" applyAlignment="1">
      <alignment horizontal="center" vertical="center" wrapText="1"/>
    </xf>
    <xf numFmtId="1" fontId="18" fillId="0" borderId="4" xfId="1" applyNumberFormat="1" applyFont="1" applyBorder="1" applyAlignment="1">
      <alignment horizontal="left" vertical="center" wrapText="1"/>
    </xf>
    <xf numFmtId="1" fontId="10" fillId="0" borderId="4" xfId="1" applyNumberFormat="1" applyFont="1" applyBorder="1" applyAlignment="1">
      <alignment horizontal="left" vertical="center" wrapText="1"/>
    </xf>
    <xf numFmtId="0" fontId="11" fillId="0" borderId="4" xfId="1" applyFont="1" applyBorder="1" applyAlignment="1">
      <alignment horizontal="left" vertical="center"/>
    </xf>
    <xf numFmtId="1" fontId="4" fillId="0" borderId="4" xfId="1" applyNumberFormat="1" applyBorder="1" applyAlignment="1">
      <alignment horizontal="left" vertical="center" wrapText="1"/>
    </xf>
    <xf numFmtId="1" fontId="11" fillId="0" borderId="4" xfId="1" applyNumberFormat="1" applyFont="1" applyBorder="1" applyAlignment="1">
      <alignment horizontal="center" vertical="center" wrapText="1"/>
    </xf>
    <xf numFmtId="1" fontId="12" fillId="0" borderId="4" xfId="2" applyNumberFormat="1" applyFill="1" applyBorder="1" applyAlignment="1">
      <alignment horizontal="left" vertical="center" wrapText="1"/>
    </xf>
    <xf numFmtId="0" fontId="19" fillId="0" borderId="4" xfId="2" applyFont="1" applyFill="1" applyBorder="1" applyAlignment="1">
      <alignment horizontal="left" vertical="center" wrapText="1"/>
    </xf>
    <xf numFmtId="0" fontId="15" fillId="0" borderId="4" xfId="1" applyFont="1" applyBorder="1" applyAlignment="1">
      <alignment horizontal="center" vertical="center"/>
    </xf>
    <xf numFmtId="0" fontId="20" fillId="0" borderId="4" xfId="1" applyFont="1" applyBorder="1" applyAlignment="1">
      <alignment horizontal="left" vertical="center" wrapText="1"/>
    </xf>
    <xf numFmtId="0" fontId="15" fillId="0" borderId="4" xfId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left" vertical="center" wrapText="1"/>
    </xf>
    <xf numFmtId="0" fontId="22" fillId="0" borderId="4" xfId="1" applyFont="1" applyBorder="1" applyAlignment="1">
      <alignment horizontal="left" vertical="center" wrapText="1"/>
    </xf>
    <xf numFmtId="0" fontId="0" fillId="0" borderId="4" xfId="4" applyNumberFormat="1" applyFont="1" applyFill="1" applyBorder="1" applyAlignment="1">
      <alignment horizontal="center" vertical="center" wrapText="1"/>
    </xf>
    <xf numFmtId="0" fontId="23" fillId="0" borderId="0" xfId="1" applyFont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4" fillId="0" borderId="0" xfId="1" applyAlignment="1">
      <alignment horizontal="center" vertical="center"/>
    </xf>
    <xf numFmtId="0" fontId="4" fillId="0" borderId="0" xfId="1" applyAlignment="1">
      <alignment horizontal="left" vertical="center"/>
    </xf>
    <xf numFmtId="0" fontId="24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1" fontId="7" fillId="2" borderId="5" xfId="1" applyNumberFormat="1" applyFont="1" applyFill="1" applyBorder="1" applyAlignment="1">
      <alignment horizontal="center" vertical="center"/>
    </xf>
    <xf numFmtId="1" fontId="26" fillId="2" borderId="6" xfId="1" applyNumberFormat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/>
    </xf>
    <xf numFmtId="49" fontId="7" fillId="2" borderId="7" xfId="1" applyNumberFormat="1" applyFont="1" applyFill="1" applyBorder="1" applyAlignment="1">
      <alignment horizontal="center" vertical="center"/>
    </xf>
    <xf numFmtId="0" fontId="26" fillId="0" borderId="0" xfId="1" applyFont="1"/>
    <xf numFmtId="0" fontId="11" fillId="0" borderId="8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left" vertical="center" wrapText="1"/>
    </xf>
    <xf numFmtId="0" fontId="12" fillId="0" borderId="8" xfId="2" applyFill="1" applyBorder="1" applyAlignment="1">
      <alignment horizontal="center" vertical="center" wrapText="1"/>
    </xf>
    <xf numFmtId="0" fontId="12" fillId="0" borderId="8" xfId="2" applyFill="1" applyBorder="1" applyAlignment="1">
      <alignment horizontal="left" vertical="center" wrapText="1"/>
    </xf>
    <xf numFmtId="1" fontId="8" fillId="0" borderId="9" xfId="1" applyNumberFormat="1" applyFont="1" applyBorder="1" applyAlignment="1">
      <alignment horizontal="center" vertical="center" wrapText="1"/>
    </xf>
    <xf numFmtId="1" fontId="8" fillId="0" borderId="8" xfId="1" applyNumberFormat="1" applyFont="1" applyBorder="1" applyAlignment="1">
      <alignment horizontal="center" vertical="center" wrapText="1"/>
    </xf>
    <xf numFmtId="0" fontId="9" fillId="0" borderId="8" xfId="1" applyFont="1" applyBorder="1" applyAlignment="1">
      <alignment horizontal="left" vertical="center" wrapText="1"/>
    </xf>
    <xf numFmtId="1" fontId="12" fillId="0" borderId="10" xfId="2" applyNumberFormat="1" applyFill="1" applyBorder="1" applyAlignment="1">
      <alignment horizontal="left" vertical="center" wrapText="1"/>
    </xf>
    <xf numFmtId="164" fontId="8" fillId="0" borderId="8" xfId="1" applyNumberFormat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left" vertical="center" wrapText="1"/>
    </xf>
    <xf numFmtId="49" fontId="10" fillId="0" borderId="10" xfId="1" applyNumberFormat="1" applyFont="1" applyBorder="1" applyAlignment="1">
      <alignment horizontal="left" vertical="center" wrapText="1"/>
    </xf>
    <xf numFmtId="164" fontId="8" fillId="0" borderId="9" xfId="1" applyNumberFormat="1" applyFont="1" applyBorder="1" applyAlignment="1">
      <alignment horizontal="center" vertical="center" wrapText="1"/>
    </xf>
    <xf numFmtId="49" fontId="12" fillId="0" borderId="10" xfId="2" applyNumberFormat="1" applyFill="1" applyBorder="1" applyAlignment="1">
      <alignment horizontal="left" vertical="center" wrapText="1"/>
    </xf>
    <xf numFmtId="0" fontId="10" fillId="0" borderId="10" xfId="1" applyFont="1" applyBorder="1" applyAlignment="1">
      <alignment horizontal="left" vertical="center" wrapText="1"/>
    </xf>
    <xf numFmtId="0" fontId="11" fillId="0" borderId="8" xfId="1" applyFont="1" applyBorder="1" applyAlignment="1">
      <alignment horizontal="center" vertical="center"/>
    </xf>
    <xf numFmtId="0" fontId="4" fillId="0" borderId="8" xfId="1" applyBorder="1" applyAlignment="1">
      <alignment horizontal="center" vertical="center"/>
    </xf>
    <xf numFmtId="0" fontId="12" fillId="0" borderId="10" xfId="2" applyFill="1" applyBorder="1" applyAlignment="1">
      <alignment horizontal="left" vertical="center"/>
    </xf>
    <xf numFmtId="0" fontId="12" fillId="0" borderId="10" xfId="2" applyFill="1" applyBorder="1" applyAlignment="1">
      <alignment horizontal="left" vertical="center" wrapText="1"/>
    </xf>
    <xf numFmtId="0" fontId="28" fillId="0" borderId="8" xfId="5" applyFont="1" applyBorder="1" applyAlignment="1">
      <alignment horizontal="center" vertical="center"/>
    </xf>
    <xf numFmtId="0" fontId="11" fillId="0" borderId="10" xfId="1" applyFont="1" applyBorder="1" applyAlignment="1">
      <alignment horizontal="left" vertical="center" wrapText="1"/>
    </xf>
    <xf numFmtId="0" fontId="4" fillId="0" borderId="8" xfId="1" applyBorder="1" applyAlignment="1">
      <alignment horizontal="center" vertical="center" wrapText="1"/>
    </xf>
    <xf numFmtId="0" fontId="4" fillId="0" borderId="8" xfId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/>
    </xf>
    <xf numFmtId="0" fontId="4" fillId="0" borderId="8" xfId="1" applyBorder="1" applyAlignment="1">
      <alignment horizontal="left" vertical="center"/>
    </xf>
    <xf numFmtId="0" fontId="4" fillId="0" borderId="10" xfId="1" applyBorder="1" applyAlignment="1">
      <alignment horizontal="left" vertical="center"/>
    </xf>
    <xf numFmtId="0" fontId="8" fillId="0" borderId="10" xfId="1" applyFont="1" applyBorder="1" applyAlignment="1">
      <alignment horizontal="left" vertical="center" wrapText="1"/>
    </xf>
    <xf numFmtId="0" fontId="1" fillId="0" borderId="8" xfId="6" applyBorder="1" applyAlignment="1">
      <alignment horizontal="center" vertical="center"/>
    </xf>
    <xf numFmtId="0" fontId="2" fillId="0" borderId="8" xfId="6" applyFont="1" applyBorder="1" applyAlignment="1">
      <alignment horizontal="left" vertical="center"/>
    </xf>
    <xf numFmtId="0" fontId="1" fillId="0" borderId="8" xfId="6" applyBorder="1" applyAlignment="1">
      <alignment horizontal="center" vertical="center" wrapText="1"/>
    </xf>
    <xf numFmtId="0" fontId="1" fillId="0" borderId="4" xfId="6" applyBorder="1" applyAlignment="1">
      <alignment horizontal="center" vertical="center" wrapText="1"/>
    </xf>
    <xf numFmtId="0" fontId="1" fillId="0" borderId="8" xfId="6" applyBorder="1" applyAlignment="1">
      <alignment horizontal="left" vertical="center" wrapText="1"/>
    </xf>
    <xf numFmtId="0" fontId="1" fillId="0" borderId="10" xfId="6" applyBorder="1" applyAlignment="1">
      <alignment horizontal="left" vertical="center"/>
    </xf>
    <xf numFmtId="0" fontId="12" fillId="0" borderId="10" xfId="2" applyFill="1" applyBorder="1" applyAlignment="1"/>
    <xf numFmtId="0" fontId="14" fillId="0" borderId="10" xfId="1" applyFont="1" applyBorder="1" applyAlignment="1">
      <alignment horizontal="left" vertical="center" wrapText="1"/>
    </xf>
    <xf numFmtId="0" fontId="12" fillId="0" borderId="10" xfId="2" applyFill="1" applyBorder="1" applyAlignment="1">
      <alignment horizontal="center" vertical="center" wrapText="1"/>
    </xf>
    <xf numFmtId="1" fontId="4" fillId="0" borderId="8" xfId="1" applyNumberFormat="1" applyBorder="1" applyAlignment="1">
      <alignment horizontal="center" vertical="center" wrapText="1"/>
    </xf>
    <xf numFmtId="0" fontId="11" fillId="0" borderId="8" xfId="1" applyFont="1" applyBorder="1" applyAlignment="1">
      <alignment horizontal="left" vertical="center" wrapText="1"/>
    </xf>
    <xf numFmtId="49" fontId="14" fillId="0" borderId="10" xfId="1" applyNumberFormat="1" applyFont="1" applyBorder="1" applyAlignment="1">
      <alignment horizontal="left" vertical="center" wrapText="1"/>
    </xf>
    <xf numFmtId="49" fontId="21" fillId="0" borderId="10" xfId="1" applyNumberFormat="1" applyFont="1" applyBorder="1" applyAlignment="1">
      <alignment horizontal="left" vertical="center" wrapText="1"/>
    </xf>
    <xf numFmtId="0" fontId="29" fillId="0" borderId="8" xfId="1" applyFont="1" applyBorder="1" applyAlignment="1">
      <alignment horizontal="center" vertical="center" wrapText="1"/>
    </xf>
    <xf numFmtId="0" fontId="4" fillId="0" borderId="10" xfId="1" applyBorder="1" applyAlignment="1">
      <alignment horizontal="left" vertical="center" wrapText="1"/>
    </xf>
    <xf numFmtId="0" fontId="30" fillId="0" borderId="8" xfId="6" applyFont="1" applyBorder="1" applyAlignment="1">
      <alignment horizontal="center" vertical="center"/>
    </xf>
    <xf numFmtId="0" fontId="31" fillId="0" borderId="8" xfId="6" applyFont="1" applyBorder="1" applyAlignment="1">
      <alignment horizontal="left" vertical="center"/>
    </xf>
    <xf numFmtId="0" fontId="30" fillId="0" borderId="8" xfId="6" applyFont="1" applyBorder="1" applyAlignment="1">
      <alignment horizontal="center" vertical="center" wrapText="1"/>
    </xf>
    <xf numFmtId="0" fontId="30" fillId="0" borderId="8" xfId="6" applyFont="1" applyBorder="1" applyAlignment="1">
      <alignment horizontal="left" vertical="center" wrapText="1"/>
    </xf>
    <xf numFmtId="0" fontId="13" fillId="0" borderId="10" xfId="2" applyFont="1" applyFill="1" applyBorder="1" applyAlignment="1">
      <alignment horizontal="left" vertical="center" wrapText="1"/>
    </xf>
    <xf numFmtId="1" fontId="8" fillId="0" borderId="8" xfId="1" applyNumberFormat="1" applyFont="1" applyBorder="1" applyAlignment="1">
      <alignment horizontal="left" vertical="center" wrapText="1"/>
    </xf>
    <xf numFmtId="0" fontId="11" fillId="0" borderId="8" xfId="1" applyFont="1" applyBorder="1" applyAlignment="1">
      <alignment horizontal="left" vertical="center"/>
    </xf>
    <xf numFmtId="49" fontId="11" fillId="0" borderId="8" xfId="1" applyNumberFormat="1" applyFont="1" applyBorder="1" applyAlignment="1">
      <alignment horizontal="center" vertical="center" wrapText="1"/>
    </xf>
    <xf numFmtId="0" fontId="4" fillId="0" borderId="11" xfId="1" applyBorder="1" applyAlignment="1">
      <alignment horizontal="left" vertical="center" wrapText="1"/>
    </xf>
    <xf numFmtId="49" fontId="13" fillId="0" borderId="10" xfId="1" applyNumberFormat="1" applyFont="1" applyBorder="1" applyAlignment="1">
      <alignment horizontal="left" vertical="center" wrapText="1"/>
    </xf>
    <xf numFmtId="0" fontId="11" fillId="0" borderId="12" xfId="1" applyFont="1" applyBorder="1" applyAlignment="1">
      <alignment horizontal="center" vertical="center" wrapText="1"/>
    </xf>
    <xf numFmtId="0" fontId="28" fillId="0" borderId="4" xfId="5" applyFont="1" applyBorder="1" applyAlignment="1">
      <alignment horizontal="center" vertical="center"/>
    </xf>
    <xf numFmtId="0" fontId="6" fillId="0" borderId="13" xfId="1" applyFont="1" applyBorder="1" applyAlignment="1">
      <alignment horizontal="left" vertical="center" wrapText="1"/>
    </xf>
    <xf numFmtId="0" fontId="32" fillId="0" borderId="8" xfId="5" applyFont="1" applyBorder="1" applyAlignment="1">
      <alignment horizontal="right" vertical="center"/>
    </xf>
    <xf numFmtId="0" fontId="11" fillId="0" borderId="0" xfId="1" applyFont="1" applyAlignment="1">
      <alignment horizontal="center" vertical="center" wrapText="1"/>
    </xf>
    <xf numFmtId="49" fontId="8" fillId="0" borderId="10" xfId="1" applyNumberFormat="1" applyFont="1" applyBorder="1" applyAlignment="1">
      <alignment horizontal="left" vertical="center" wrapText="1"/>
    </xf>
    <xf numFmtId="0" fontId="32" fillId="0" borderId="8" xfId="5" applyFont="1" applyBorder="1" applyAlignment="1">
      <alignment horizontal="right" vertical="center" wrapText="1"/>
    </xf>
    <xf numFmtId="49" fontId="8" fillId="0" borderId="8" xfId="1" applyNumberFormat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 wrapText="1"/>
    </xf>
    <xf numFmtId="0" fontId="11" fillId="0" borderId="0" xfId="1" applyFont="1"/>
    <xf numFmtId="0" fontId="32" fillId="0" borderId="8" xfId="5" applyFont="1" applyBorder="1" applyAlignment="1">
      <alignment horizontal="center" vertical="center"/>
    </xf>
    <xf numFmtId="0" fontId="4" fillId="0" borderId="10" xfId="1" applyBorder="1" applyAlignment="1">
      <alignment horizontal="center" vertical="center" wrapText="1"/>
    </xf>
    <xf numFmtId="0" fontId="3" fillId="0" borderId="10" xfId="3" applyFill="1" applyBorder="1" applyAlignment="1">
      <alignment horizontal="left" vertical="center"/>
    </xf>
    <xf numFmtId="1" fontId="8" fillId="0" borderId="12" xfId="1" applyNumberFormat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left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left" vertical="center" wrapText="1"/>
    </xf>
    <xf numFmtId="49" fontId="10" fillId="0" borderId="14" xfId="1" applyNumberFormat="1" applyFont="1" applyBorder="1" applyAlignment="1">
      <alignment horizontal="left" vertical="center" wrapText="1"/>
    </xf>
    <xf numFmtId="1" fontId="8" fillId="0" borderId="4" xfId="1" applyNumberFormat="1" applyFont="1" applyBorder="1" applyAlignment="1">
      <alignment horizontal="center" vertical="center" wrapText="1"/>
    </xf>
    <xf numFmtId="0" fontId="4" fillId="0" borderId="15" xfId="1" applyBorder="1" applyAlignment="1">
      <alignment horizontal="center" vertical="center" wrapText="1"/>
    </xf>
    <xf numFmtId="0" fontId="6" fillId="0" borderId="15" xfId="1" applyFont="1" applyBorder="1" applyAlignment="1">
      <alignment horizontal="left" vertical="center" wrapText="1"/>
    </xf>
    <xf numFmtId="1" fontId="4" fillId="0" borderId="15" xfId="1" applyNumberForma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left" vertical="center" wrapText="1"/>
    </xf>
    <xf numFmtId="1" fontId="18" fillId="0" borderId="16" xfId="1" applyNumberFormat="1" applyFont="1" applyBorder="1" applyAlignment="1">
      <alignment horizontal="left" vertical="center" wrapText="1"/>
    </xf>
    <xf numFmtId="0" fontId="12" fillId="0" borderId="4" xfId="2" applyFill="1" applyBorder="1" applyAlignment="1">
      <alignment horizontal="center" vertical="center" wrapText="1"/>
    </xf>
    <xf numFmtId="0" fontId="12" fillId="0" borderId="4" xfId="2" applyFill="1" applyBorder="1" applyAlignment="1">
      <alignment vertical="center"/>
    </xf>
    <xf numFmtId="0" fontId="1" fillId="0" borderId="4" xfId="6" applyBorder="1" applyAlignment="1">
      <alignment horizontal="center" vertical="center"/>
    </xf>
    <xf numFmtId="0" fontId="2" fillId="0" borderId="4" xfId="6" applyFont="1" applyBorder="1" applyAlignment="1">
      <alignment horizontal="left" vertical="center" wrapText="1"/>
    </xf>
    <xf numFmtId="0" fontId="1" fillId="0" borderId="4" xfId="6" applyBorder="1" applyAlignment="1">
      <alignment horizontal="left" vertical="center" wrapText="1"/>
    </xf>
    <xf numFmtId="0" fontId="1" fillId="0" borderId="4" xfId="6" applyBorder="1" applyAlignment="1">
      <alignment horizontal="left" vertical="center"/>
    </xf>
    <xf numFmtId="0" fontId="10" fillId="0" borderId="14" xfId="1" applyFont="1" applyBorder="1" applyAlignment="1">
      <alignment horizontal="left" vertical="center" wrapText="1"/>
    </xf>
    <xf numFmtId="1" fontId="8" fillId="0" borderId="4" xfId="1" applyNumberFormat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/>
    </xf>
    <xf numFmtId="0" fontId="28" fillId="0" borderId="12" xfId="5" applyFont="1" applyBorder="1" applyAlignment="1">
      <alignment horizontal="center" vertical="center"/>
    </xf>
    <xf numFmtId="0" fontId="34" fillId="0" borderId="12" xfId="5" applyFont="1" applyBorder="1" applyAlignment="1">
      <alignment horizontal="left" vertical="center" wrapText="1"/>
    </xf>
    <xf numFmtId="0" fontId="4" fillId="0" borderId="12" xfId="1" applyBorder="1" applyAlignment="1">
      <alignment horizontal="center" vertical="center" wrapText="1"/>
    </xf>
    <xf numFmtId="0" fontId="4" fillId="0" borderId="12" xfId="1" applyBorder="1" applyAlignment="1">
      <alignment horizontal="center" vertical="center"/>
    </xf>
    <xf numFmtId="0" fontId="4" fillId="0" borderId="12" xfId="1" applyBorder="1" applyAlignment="1">
      <alignment horizontal="left" vertical="center"/>
    </xf>
    <xf numFmtId="49" fontId="12" fillId="0" borderId="12" xfId="2" applyNumberFormat="1" applyFill="1" applyBorder="1" applyAlignment="1">
      <alignment horizontal="left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12" fillId="0" borderId="0" xfId="2" applyFill="1" applyBorder="1" applyAlignment="1">
      <alignment horizontal="left" vertical="center" wrapText="1"/>
    </xf>
    <xf numFmtId="0" fontId="4" fillId="0" borderId="19" xfId="1" applyBorder="1" applyAlignment="1">
      <alignment horizontal="left" vertical="center"/>
    </xf>
    <xf numFmtId="0" fontId="8" fillId="0" borderId="20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4" fillId="0" borderId="17" xfId="1" applyBorder="1" applyAlignment="1">
      <alignment horizontal="center" vertical="center"/>
    </xf>
    <xf numFmtId="49" fontId="10" fillId="0" borderId="21" xfId="1" applyNumberFormat="1" applyFont="1" applyBorder="1" applyAlignment="1">
      <alignment horizontal="left" vertical="center" wrapText="1"/>
    </xf>
    <xf numFmtId="49" fontId="10" fillId="0" borderId="0" xfId="1" applyNumberFormat="1" applyFont="1" applyAlignment="1">
      <alignment horizontal="left" vertical="center" wrapText="1"/>
    </xf>
    <xf numFmtId="0" fontId="3" fillId="0" borderId="10" xfId="7" applyFill="1" applyBorder="1" applyAlignment="1">
      <alignment horizontal="center" vertical="center"/>
    </xf>
    <xf numFmtId="0" fontId="23" fillId="3" borderId="0" xfId="1" applyFont="1" applyFill="1" applyAlignment="1">
      <alignment horizontal="center" vertical="center" wrapText="1"/>
    </xf>
    <xf numFmtId="0" fontId="25" fillId="0" borderId="0" xfId="1" applyFont="1" applyAlignment="1">
      <alignment horizontal="center" vertical="center"/>
    </xf>
    <xf numFmtId="0" fontId="5" fillId="0" borderId="0" xfId="1" applyFont="1" applyAlignment="1">
      <alignment horizontal="left" wrapText="1"/>
    </xf>
    <xf numFmtId="0" fontId="4" fillId="0" borderId="0" xfId="1" applyAlignment="1">
      <alignment horizontal="left" wrapText="1"/>
    </xf>
  </cellXfs>
  <cellStyles count="8">
    <cellStyle name="Hiperveza" xfId="7" builtinId="8"/>
    <cellStyle name="Hiperveza 2" xfId="2" xr:uid="{565FF898-6C22-4AC2-823B-315AAD59E56D}"/>
    <cellStyle name="Hiperveza 2 2" xfId="3" xr:uid="{951C0EA4-0247-497F-962B-829813235CD6}"/>
    <cellStyle name="Normalno" xfId="0" builtinId="0"/>
    <cellStyle name="Normalno 2" xfId="1" xr:uid="{CD1CF69C-D230-43A3-8A17-66D1135495AB}"/>
    <cellStyle name="Normalno 2 2" xfId="6" xr:uid="{215C3C02-7E6B-445C-BA14-35A24083AFD7}"/>
    <cellStyle name="Normalno_List1" xfId="5" xr:uid="{9CC09F50-53E1-4C4A-BD4A-D0B46D91566F}"/>
    <cellStyle name="Postotak 2" xfId="4" xr:uid="{2AD4BFF7-C914-4090-B15D-83E86DDC83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145</xdr:row>
      <xdr:rowOff>114300</xdr:rowOff>
    </xdr:from>
    <xdr:ext cx="9525" cy="57150"/>
    <xdr:pic>
      <xdr:nvPicPr>
        <xdr:cNvPr id="2" name="image1.png">
          <a:extLst>
            <a:ext uri="{FF2B5EF4-FFF2-40B4-BE49-F238E27FC236}">
              <a16:creationId xmlns:a16="http://schemas.microsoft.com/office/drawing/2014/main" id="{744E77B2-8573-4C13-91BA-79359188066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54000" y="103012875"/>
          <a:ext cx="952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145</xdr:row>
      <xdr:rowOff>114300</xdr:rowOff>
    </xdr:from>
    <xdr:ext cx="9525" cy="57150"/>
    <xdr:pic>
      <xdr:nvPicPr>
        <xdr:cNvPr id="3" name="image1.png">
          <a:extLst>
            <a:ext uri="{FF2B5EF4-FFF2-40B4-BE49-F238E27FC236}">
              <a16:creationId xmlns:a16="http://schemas.microsoft.com/office/drawing/2014/main" id="{87E58CDB-8ACA-4AF8-B1F9-7220E5518F2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54000" y="103012875"/>
          <a:ext cx="9525" cy="571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106</xdr:row>
      <xdr:rowOff>114300</xdr:rowOff>
    </xdr:from>
    <xdr:ext cx="9525" cy="57150"/>
    <xdr:pic>
      <xdr:nvPicPr>
        <xdr:cNvPr id="2" name="image1.png">
          <a:extLst>
            <a:ext uri="{FF2B5EF4-FFF2-40B4-BE49-F238E27FC236}">
              <a16:creationId xmlns:a16="http://schemas.microsoft.com/office/drawing/2014/main" id="{E72BDE3D-36C4-4A79-9546-E777F0A237C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06300" y="83004660"/>
          <a:ext cx="952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106</xdr:row>
      <xdr:rowOff>114300</xdr:rowOff>
    </xdr:from>
    <xdr:ext cx="9525" cy="57150"/>
    <xdr:pic>
      <xdr:nvPicPr>
        <xdr:cNvPr id="3" name="image1.png">
          <a:extLst>
            <a:ext uri="{FF2B5EF4-FFF2-40B4-BE49-F238E27FC236}">
              <a16:creationId xmlns:a16="http://schemas.microsoft.com/office/drawing/2014/main" id="{F598B2B0-2158-40FB-8A1B-F7B699CEE74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06300" y="83004660"/>
          <a:ext cx="9525" cy="571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129</xdr:row>
      <xdr:rowOff>114300</xdr:rowOff>
    </xdr:from>
    <xdr:ext cx="0" cy="123825"/>
    <xdr:pic>
      <xdr:nvPicPr>
        <xdr:cNvPr id="4" name="image1.png">
          <a:extLst>
            <a:ext uri="{FF2B5EF4-FFF2-40B4-BE49-F238E27FC236}">
              <a16:creationId xmlns:a16="http://schemas.microsoft.com/office/drawing/2014/main" id="{AA79594D-7685-4204-81DA-DA9D2E6EDA3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06300" y="101757480"/>
          <a:ext cx="0" cy="1238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129</xdr:row>
      <xdr:rowOff>114300</xdr:rowOff>
    </xdr:from>
    <xdr:ext cx="0" cy="123825"/>
    <xdr:pic>
      <xdr:nvPicPr>
        <xdr:cNvPr id="5" name="image1.png">
          <a:extLst>
            <a:ext uri="{FF2B5EF4-FFF2-40B4-BE49-F238E27FC236}">
              <a16:creationId xmlns:a16="http://schemas.microsoft.com/office/drawing/2014/main" id="{A0787160-6BEE-4CF2-B226-EB02DD8B486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06300" y="101757480"/>
          <a:ext cx="0" cy="1238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info@we-kr.com" TargetMode="External"/><Relationship Id="rId21" Type="http://schemas.openxmlformats.org/officeDocument/2006/relationships/hyperlink" Target="mailto:mtphotography2017@gmail.com" TargetMode="External"/><Relationship Id="rId42" Type="http://schemas.openxmlformats.org/officeDocument/2006/relationships/hyperlink" Target="mailto:pecek07@gmail.com" TargetMode="External"/><Relationship Id="rId47" Type="http://schemas.openxmlformats.org/officeDocument/2006/relationships/hyperlink" Target="mailto:ivanec@solida.hr" TargetMode="External"/><Relationship Id="rId63" Type="http://schemas.openxmlformats.org/officeDocument/2006/relationships/hyperlink" Target="mailto:knjizara.friscic@vz.t-com.hr" TargetMode="External"/><Relationship Id="rId68" Type="http://schemas.openxmlformats.org/officeDocument/2006/relationships/hyperlink" Target="mailto:office@bgw-group.hr" TargetMode="External"/><Relationship Id="rId2" Type="http://schemas.openxmlformats.org/officeDocument/2006/relationships/hyperlink" Target="mailto:autokol@vz.htnet.hr" TargetMode="External"/><Relationship Id="rId16" Type="http://schemas.openxmlformats.org/officeDocument/2006/relationships/hyperlink" Target="mailto:kustelega@gmail.com" TargetMode="External"/><Relationship Id="rId29" Type="http://schemas.openxmlformats.org/officeDocument/2006/relationships/hyperlink" Target="mailto:centaroka@gmail.com" TargetMode="External"/><Relationship Id="rId11" Type="http://schemas.openxmlformats.org/officeDocument/2006/relationships/hyperlink" Target="mailto:vesna.bencek@vz.t-com.hr" TargetMode="External"/><Relationship Id="rId24" Type="http://schemas.openxmlformats.org/officeDocument/2006/relationships/hyperlink" Target="mailto:stil-plet@vz.htnet.hr" TargetMode="External"/><Relationship Id="rId32" Type="http://schemas.openxmlformats.org/officeDocument/2006/relationships/hyperlink" Target="mailto:info@termotim.hr" TargetMode="External"/><Relationship Id="rId37" Type="http://schemas.openxmlformats.org/officeDocument/2006/relationships/hyperlink" Target="mailto:franislav@gmx.de" TargetMode="External"/><Relationship Id="rId40" Type="http://schemas.openxmlformats.org/officeDocument/2006/relationships/hyperlink" Target="mailto:info@kovinska-dela.eu" TargetMode="External"/><Relationship Id="rId45" Type="http://schemas.openxmlformats.org/officeDocument/2006/relationships/hyperlink" Target="mailto:gmesec@gmail.com" TargetMode="External"/><Relationship Id="rId53" Type="http://schemas.openxmlformats.org/officeDocument/2006/relationships/hyperlink" Target="mailto:info@asp.hr" TargetMode="External"/><Relationship Id="rId58" Type="http://schemas.openxmlformats.org/officeDocument/2006/relationships/hyperlink" Target="mailto:karmen.sambar@gmail.com" TargetMode="External"/><Relationship Id="rId66" Type="http://schemas.openxmlformats.org/officeDocument/2006/relationships/hyperlink" Target="mailto:habek@snsgroup.eu" TargetMode="External"/><Relationship Id="rId74" Type="http://schemas.openxmlformats.org/officeDocument/2006/relationships/vmlDrawing" Target="../drawings/vmlDrawing1.vml"/><Relationship Id="rId5" Type="http://schemas.openxmlformats.org/officeDocument/2006/relationships/hyperlink" Target="mailto:info@geothermal.hr" TargetMode="External"/><Relationship Id="rId61" Type="http://schemas.openxmlformats.org/officeDocument/2006/relationships/hyperlink" Target="mailto:autoribica@gmail.com" TargetMode="External"/><Relationship Id="rId19" Type="http://schemas.openxmlformats.org/officeDocument/2006/relationships/hyperlink" Target="mailto:jelenicepripacu@gmail.com" TargetMode="External"/><Relationship Id="rId14" Type="http://schemas.openxmlformats.org/officeDocument/2006/relationships/hyperlink" Target="mailto:marko@vip-media.hr,info@vip-media.hr" TargetMode="External"/><Relationship Id="rId22" Type="http://schemas.openxmlformats.org/officeDocument/2006/relationships/hyperlink" Target="mailto:zeljko.bezak@kr.t-com.hr" TargetMode="External"/><Relationship Id="rId27" Type="http://schemas.openxmlformats.org/officeDocument/2006/relationships/hyperlink" Target="mailto:david.busnja@tesla.com.hr" TargetMode="External"/><Relationship Id="rId30" Type="http://schemas.openxmlformats.org/officeDocument/2006/relationships/hyperlink" Target="mailto:info.fiavip@gmail.com" TargetMode="External"/><Relationship Id="rId35" Type="http://schemas.openxmlformats.org/officeDocument/2006/relationships/hyperlink" Target="mailto:lana.labas@ivanec.hr" TargetMode="External"/><Relationship Id="rId43" Type="http://schemas.openxmlformats.org/officeDocument/2006/relationships/hyperlink" Target="mailto:instalacije@kms-electric.hr" TargetMode="External"/><Relationship Id="rId48" Type="http://schemas.openxmlformats.org/officeDocument/2006/relationships/hyperlink" Target="mailto:a.kolarek@solida.hr" TargetMode="External"/><Relationship Id="rId56" Type="http://schemas.openxmlformats.org/officeDocument/2006/relationships/hyperlink" Target="mailto:info@t-project.hr" TargetMode="External"/><Relationship Id="rId64" Type="http://schemas.openxmlformats.org/officeDocument/2006/relationships/hyperlink" Target="mailto:kgtransportdoo@gmail.com" TargetMode="External"/><Relationship Id="rId69" Type="http://schemas.openxmlformats.org/officeDocument/2006/relationships/hyperlink" Target="mailto:vesna.geci@gmail.com" TargetMode="External"/><Relationship Id="rId8" Type="http://schemas.openxmlformats.org/officeDocument/2006/relationships/hyperlink" Target="mailto:piskacdo@gmail.com" TargetMode="External"/><Relationship Id="rId51" Type="http://schemas.openxmlformats.org/officeDocument/2006/relationships/hyperlink" Target="mailto:a.kolarek@solida.hr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mailto:elmok@vz.htnet.hr;elmok@vz.t-com.hr" TargetMode="External"/><Relationship Id="rId12" Type="http://schemas.openxmlformats.org/officeDocument/2006/relationships/hyperlink" Target="mailto:veterinarska.stanica.ivanec@vz.t-com.hr" TargetMode="External"/><Relationship Id="rId17" Type="http://schemas.openxmlformats.org/officeDocument/2006/relationships/hyperlink" Target="mailto:ivica.mudri1@gmail.com" TargetMode="External"/><Relationship Id="rId25" Type="http://schemas.openxmlformats.org/officeDocument/2006/relationships/hyperlink" Target="mailto:info@grouphrh.hr" TargetMode="External"/><Relationship Id="rId33" Type="http://schemas.openxmlformats.org/officeDocument/2006/relationships/hyperlink" Target="mailto:marino@mediabit.hr" TargetMode="External"/><Relationship Id="rId38" Type="http://schemas.openxmlformats.org/officeDocument/2006/relationships/hyperlink" Target="mailto:ostarjastomislav@gmail.com" TargetMode="External"/><Relationship Id="rId46" Type="http://schemas.openxmlformats.org/officeDocument/2006/relationships/hyperlink" Target="mailto:sprem-amarena@vz.t-com.hr" TargetMode="External"/><Relationship Id="rId59" Type="http://schemas.openxmlformats.org/officeDocument/2006/relationships/hyperlink" Target="mailto:knjizara.friscic@vz.t-com.hr" TargetMode="External"/><Relationship Id="rId67" Type="http://schemas.openxmlformats.org/officeDocument/2006/relationships/hyperlink" Target="mailto:a.kolarek@solida.hr" TargetMode="External"/><Relationship Id="rId20" Type="http://schemas.openxmlformats.org/officeDocument/2006/relationships/hyperlink" Target="mailto:silvija.geenea@gmail.com" TargetMode="External"/><Relationship Id="rId41" Type="http://schemas.openxmlformats.org/officeDocument/2006/relationships/hyperlink" Target="mailto:tri.projekt.hr@gmail.com" TargetMode="External"/><Relationship Id="rId54" Type="http://schemas.openxmlformats.org/officeDocument/2006/relationships/hyperlink" Target="mailto:a.kolarek@solida.hr" TargetMode="External"/><Relationship Id="rId62" Type="http://schemas.openxmlformats.org/officeDocument/2006/relationships/hyperlink" Target="mailto:ljekarna-renata.friscic@vz.t-com.hr" TargetMode="External"/><Relationship Id="rId70" Type="http://schemas.openxmlformats.org/officeDocument/2006/relationships/hyperlink" Target="mailto:centarscenadoo@gmail.com" TargetMode="External"/><Relationship Id="rId75" Type="http://schemas.openxmlformats.org/officeDocument/2006/relationships/comments" Target="../comments1.xml"/><Relationship Id="rId1" Type="http://schemas.openxmlformats.org/officeDocument/2006/relationships/hyperlink" Target="mailto:adh.d.o.o@vz-t-com.hr" TargetMode="External"/><Relationship Id="rId6" Type="http://schemas.openxmlformats.org/officeDocument/2006/relationships/hyperlink" Target="mailto:habek.inzenjering@gmail.com;vlado.habek@vz.t-com.hr" TargetMode="External"/><Relationship Id="rId15" Type="http://schemas.openxmlformats.org/officeDocument/2006/relationships/hyperlink" Target="mailto:jerko.boskovic@tesla.com.hr" TargetMode="External"/><Relationship Id="rId23" Type="http://schemas.openxmlformats.org/officeDocument/2006/relationships/hyperlink" Target="mailto:miljenko.grudicek@fina.hr." TargetMode="External"/><Relationship Id="rId28" Type="http://schemas.openxmlformats.org/officeDocument/2006/relationships/hyperlink" Target="mailto:info@centarpsiva.hr" TargetMode="External"/><Relationship Id="rId36" Type="http://schemas.openxmlformats.org/officeDocument/2006/relationships/hyperlink" Target="mailto:4mt.mario@gmail.com" TargetMode="External"/><Relationship Id="rId49" Type="http://schemas.openxmlformats.org/officeDocument/2006/relationships/hyperlink" Target="mailto:a.kolarek@solida.hr" TargetMode="External"/><Relationship Id="rId57" Type="http://schemas.openxmlformats.org/officeDocument/2006/relationships/hyperlink" Target="mailto:marica.obrt@optinet.hr" TargetMode="External"/><Relationship Id="rId10" Type="http://schemas.openxmlformats.org/officeDocument/2006/relationships/hyperlink" Target="mailto:ivan.hudoletnjak@gmail.com" TargetMode="External"/><Relationship Id="rId31" Type="http://schemas.openxmlformats.org/officeDocument/2006/relationships/hyperlink" Target="mailto:office@bgw-electronics.hr" TargetMode="External"/><Relationship Id="rId44" Type="http://schemas.openxmlformats.org/officeDocument/2006/relationships/hyperlink" Target="mailto:ivan@isf.hr" TargetMode="External"/><Relationship Id="rId52" Type="http://schemas.openxmlformats.org/officeDocument/2006/relationships/hyperlink" Target="mailto:isf.fistrek@gmail.com" TargetMode="External"/><Relationship Id="rId60" Type="http://schemas.openxmlformats.org/officeDocument/2006/relationships/hyperlink" Target="mailto:karmen.sambar@gmail.com" TargetMode="External"/><Relationship Id="rId65" Type="http://schemas.openxmlformats.org/officeDocument/2006/relationships/hyperlink" Target="mailto:dani.markovic76@gmail.com" TargetMode="External"/><Relationship Id="rId73" Type="http://schemas.openxmlformats.org/officeDocument/2006/relationships/drawing" Target="../drawings/drawing1.xml"/><Relationship Id="rId4" Type="http://schemas.openxmlformats.org/officeDocument/2006/relationships/hyperlink" Target="mailto:martinaputar@yahoo.com" TargetMode="External"/><Relationship Id="rId9" Type="http://schemas.openxmlformats.org/officeDocument/2006/relationships/hyperlink" Target="mailto:sprem-amarena@vz.htnet.hr" TargetMode="External"/><Relationship Id="rId13" Type="http://schemas.openxmlformats.org/officeDocument/2006/relationships/hyperlink" Target="mailto:info@slivar.hr" TargetMode="External"/><Relationship Id="rId18" Type="http://schemas.openxmlformats.org/officeDocument/2006/relationships/hyperlink" Target="mailto:bauart.hr@gmail.com" TargetMode="External"/><Relationship Id="rId39" Type="http://schemas.openxmlformats.org/officeDocument/2006/relationships/hyperlink" Target="mailto:itas.plus20@gmail.com" TargetMode="External"/><Relationship Id="rId34" Type="http://schemas.openxmlformats.org/officeDocument/2006/relationships/hyperlink" Target="mailto:copak.ivica@gmail.com" TargetMode="External"/><Relationship Id="rId50" Type="http://schemas.openxmlformats.org/officeDocument/2006/relationships/hyperlink" Target="mailto:a.kolarek@solida.hr" TargetMode="External"/><Relationship Id="rId55" Type="http://schemas.openxmlformats.org/officeDocument/2006/relationships/hyperlink" Target="mailto:ambgradnja@gmail.com%20%20%20%20%20%20(predste&#269;ajna%20nagodba)" TargetMode="External"/><Relationship Id="rId7" Type="http://schemas.openxmlformats.org/officeDocument/2006/relationships/hyperlink" Target="mailto:jedinstvo.dd@vz.t-com.hr" TargetMode="External"/><Relationship Id="rId71" Type="http://schemas.openxmlformats.org/officeDocument/2006/relationships/hyperlink" Target="mailto:renata.hrgarek0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laden.kucej@gmail.com,info@mmk-keramik.hr" TargetMode="External"/><Relationship Id="rId13" Type="http://schemas.openxmlformats.org/officeDocument/2006/relationships/hyperlink" Target="mailto:levacicdejan@gmail.com" TargetMode="External"/><Relationship Id="rId18" Type="http://schemas.openxmlformats.org/officeDocument/2006/relationships/hyperlink" Target="mailto:smetal018@gmail.com" TargetMode="External"/><Relationship Id="rId26" Type="http://schemas.openxmlformats.org/officeDocument/2006/relationships/hyperlink" Target="mailto:tdm.ivanec@gmail.com" TargetMode="External"/><Relationship Id="rId3" Type="http://schemas.openxmlformats.org/officeDocument/2006/relationships/hyperlink" Target="mailto:ferek.anica@gmail.com" TargetMode="External"/><Relationship Id="rId21" Type="http://schemas.openxmlformats.org/officeDocument/2006/relationships/hyperlink" Target="mailto:vhruskar11@gmail.com" TargetMode="External"/><Relationship Id="rId7" Type="http://schemas.openxmlformats.org/officeDocument/2006/relationships/hyperlink" Target="mailto:karlo.levanic@gmail.com" TargetMode="External"/><Relationship Id="rId12" Type="http://schemas.openxmlformats.org/officeDocument/2006/relationships/hyperlink" Target="mailto:hranicvalerija@gmail.com" TargetMode="External"/><Relationship Id="rId17" Type="http://schemas.openxmlformats.org/officeDocument/2006/relationships/hyperlink" Target="mailto:masterkiropraktik.wien@gmail.com" TargetMode="External"/><Relationship Id="rId25" Type="http://schemas.openxmlformats.org/officeDocument/2006/relationships/hyperlink" Target="mailto:tezak.petra@gmail.com" TargetMode="External"/><Relationship Id="rId2" Type="http://schemas.openxmlformats.org/officeDocument/2006/relationships/hyperlink" Target="mailto:idubovecak86@gmail.com" TargetMode="External"/><Relationship Id="rId16" Type="http://schemas.openxmlformats.org/officeDocument/2006/relationships/hyperlink" Target="mailto:keramika.mecena@gmail.com" TargetMode="External"/><Relationship Id="rId20" Type="http://schemas.openxmlformats.org/officeDocument/2006/relationships/hyperlink" Target="mailto:nikolageci@gmail.com" TargetMode="External"/><Relationship Id="rId29" Type="http://schemas.openxmlformats.org/officeDocument/2006/relationships/printerSettings" Target="../printerSettings/printerSettings2.bin"/><Relationship Id="rId1" Type="http://schemas.openxmlformats.org/officeDocument/2006/relationships/hyperlink" Target="mailto:sprem-amarena@vz.htnet.hr;sprem-amarena@vz.t-com.hr" TargetMode="External"/><Relationship Id="rId6" Type="http://schemas.openxmlformats.org/officeDocument/2006/relationships/hyperlink" Target="mailto:put.svile@net.hr" TargetMode="External"/><Relationship Id="rId11" Type="http://schemas.openxmlformats.org/officeDocument/2006/relationships/hyperlink" Target="mailto:app1@net.hr" TargetMode="External"/><Relationship Id="rId24" Type="http://schemas.openxmlformats.org/officeDocument/2006/relationships/hyperlink" Target="mailto:mariolet81@gmail.com" TargetMode="External"/><Relationship Id="rId5" Type="http://schemas.openxmlformats.org/officeDocument/2006/relationships/hyperlink" Target="mailto:goran.kusen@vz.t-com.hr" TargetMode="External"/><Relationship Id="rId15" Type="http://schemas.openxmlformats.org/officeDocument/2006/relationships/hyperlink" Target="mailto:ljiljana.miokovic@gmail.com" TargetMode="External"/><Relationship Id="rId23" Type="http://schemas.openxmlformats.org/officeDocument/2006/relationships/hyperlink" Target="mailto:kristijan.servis@gmail.com" TargetMode="External"/><Relationship Id="rId28" Type="http://schemas.openxmlformats.org/officeDocument/2006/relationships/hyperlink" Target="mailto:info@cvjecarnica-perla.hr" TargetMode="External"/><Relationship Id="rId10" Type="http://schemas.openxmlformats.org/officeDocument/2006/relationships/hyperlink" Target="mailto:ciceklepoglavecandreja@gmail.com" TargetMode="External"/><Relationship Id="rId19" Type="http://schemas.openxmlformats.org/officeDocument/2006/relationships/hyperlink" Target="mailto:ivanalazar37@gmail.com" TargetMode="External"/><Relationship Id="rId4" Type="http://schemas.openxmlformats.org/officeDocument/2006/relationships/hyperlink" Target="mailto:blaz.hunjet@gmail.com" TargetMode="External"/><Relationship Id="rId9" Type="http://schemas.openxmlformats.org/officeDocument/2006/relationships/hyperlink" Target="mailto:023gym@gmail.com" TargetMode="External"/><Relationship Id="rId14" Type="http://schemas.openxmlformats.org/officeDocument/2006/relationships/hyperlink" Target="mailto:petar@lollapalooza-massage.hr?__xts__=" TargetMode="External"/><Relationship Id="rId22" Type="http://schemas.openxmlformats.org/officeDocument/2006/relationships/hyperlink" Target="mailto:biserkovidacek@gmail.com" TargetMode="External"/><Relationship Id="rId27" Type="http://schemas.openxmlformats.org/officeDocument/2006/relationships/hyperlink" Target="mailto:svijetmaste.ivanec@gmail.com" TargetMode="External"/><Relationship Id="rId30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467F2-4738-4DF3-BF7C-9F07022ABEE1}">
  <dimension ref="A1:Z982"/>
  <sheetViews>
    <sheetView tabSelected="1" workbookViewId="0">
      <selection activeCell="A6" sqref="A6"/>
    </sheetView>
  </sheetViews>
  <sheetFormatPr defaultColWidth="14.42578125" defaultRowHeight="15" customHeight="1" x14ac:dyDescent="0.25"/>
  <cols>
    <col min="1" max="1" width="8.42578125" style="59" customWidth="1"/>
    <col min="2" max="2" width="20" style="59" customWidth="1"/>
    <col min="3" max="3" width="27.28515625" style="60" customWidth="1"/>
    <col min="4" max="4" width="28.140625" style="59" customWidth="1"/>
    <col min="5" max="5" width="29" style="59" customWidth="1"/>
    <col min="6" max="6" width="19.5703125" style="59" customWidth="1"/>
    <col min="7" max="7" width="20.42578125" style="1" customWidth="1"/>
    <col min="8" max="8" width="17.5703125" style="59" customWidth="1"/>
    <col min="9" max="9" width="18.42578125" style="2" customWidth="1"/>
    <col min="10" max="10" width="30.140625" style="60" customWidth="1"/>
    <col min="11" max="26" width="8.7109375" style="3" customWidth="1"/>
    <col min="27" max="16384" width="14.42578125" style="3"/>
  </cols>
  <sheetData>
    <row r="1" spans="1:26" ht="45" customHeight="1" x14ac:dyDescent="0.25">
      <c r="A1" s="172" t="s">
        <v>1440</v>
      </c>
      <c r="B1" s="172"/>
      <c r="C1" s="172"/>
      <c r="D1" s="172"/>
      <c r="E1" s="57"/>
      <c r="F1" s="58"/>
    </row>
    <row r="2" spans="1:26" x14ac:dyDescent="0.25">
      <c r="A2" s="172"/>
      <c r="B2" s="172"/>
      <c r="C2" s="172"/>
      <c r="D2" s="172"/>
      <c r="E2" s="61"/>
      <c r="F2" s="58"/>
    </row>
    <row r="3" spans="1:26" ht="18.75" customHeight="1" x14ac:dyDescent="0.25">
      <c r="A3" s="173" t="s">
        <v>1441</v>
      </c>
      <c r="B3" s="173"/>
      <c r="C3" s="173"/>
      <c r="D3" s="173"/>
      <c r="E3" s="61"/>
      <c r="F3" s="58"/>
    </row>
    <row r="4" spans="1:26" ht="18.75" customHeight="1" x14ac:dyDescent="0.25">
      <c r="A4" s="173" t="s">
        <v>2946</v>
      </c>
      <c r="B4" s="173"/>
      <c r="C4" s="173"/>
      <c r="D4" s="173"/>
      <c r="E4" s="61"/>
      <c r="F4" s="58"/>
    </row>
    <row r="5" spans="1:26" ht="15.75" customHeight="1" thickBot="1" x14ac:dyDescent="0.3">
      <c r="C5" s="62"/>
    </row>
    <row r="6" spans="1:26" ht="60" customHeight="1" x14ac:dyDescent="0.3">
      <c r="A6" s="63" t="s">
        <v>1</v>
      </c>
      <c r="B6" s="64" t="s">
        <v>2</v>
      </c>
      <c r="C6" s="65" t="s">
        <v>1442</v>
      </c>
      <c r="D6" s="65" t="s">
        <v>4</v>
      </c>
      <c r="E6" s="65" t="s">
        <v>5</v>
      </c>
      <c r="F6" s="65" t="s">
        <v>6</v>
      </c>
      <c r="G6" s="65" t="s">
        <v>7</v>
      </c>
      <c r="H6" s="66" t="s">
        <v>8</v>
      </c>
      <c r="I6" s="65" t="s">
        <v>9</v>
      </c>
      <c r="J6" s="67" t="s">
        <v>10</v>
      </c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 spans="1:26" ht="60" customHeight="1" x14ac:dyDescent="0.3">
      <c r="A7" s="69" t="s">
        <v>11</v>
      </c>
      <c r="B7" s="69" t="s">
        <v>1443</v>
      </c>
      <c r="C7" s="70" t="s">
        <v>1444</v>
      </c>
      <c r="D7" s="69" t="s">
        <v>42</v>
      </c>
      <c r="E7" s="69" t="s">
        <v>1445</v>
      </c>
      <c r="F7" s="69" t="s">
        <v>1446</v>
      </c>
      <c r="G7" s="69" t="s">
        <v>1447</v>
      </c>
      <c r="H7" s="69" t="s">
        <v>46</v>
      </c>
      <c r="I7" s="71"/>
      <c r="J7" s="72" t="s">
        <v>1448</v>
      </c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</row>
    <row r="8" spans="1:26" ht="60" customHeight="1" x14ac:dyDescent="0.25">
      <c r="A8" s="73" t="s">
        <v>19</v>
      </c>
      <c r="B8" s="74" t="s">
        <v>1449</v>
      </c>
      <c r="C8" s="75" t="s">
        <v>1450</v>
      </c>
      <c r="D8" s="74" t="s">
        <v>42</v>
      </c>
      <c r="E8" s="74" t="s">
        <v>1451</v>
      </c>
      <c r="F8" s="74" t="s">
        <v>1452</v>
      </c>
      <c r="G8" s="74" t="s">
        <v>1453</v>
      </c>
      <c r="H8" s="74" t="s">
        <v>1454</v>
      </c>
      <c r="I8" s="74"/>
      <c r="J8" s="76" t="s">
        <v>1455</v>
      </c>
    </row>
    <row r="9" spans="1:26" ht="60" customHeight="1" x14ac:dyDescent="0.25">
      <c r="A9" s="77" t="s">
        <v>27</v>
      </c>
      <c r="B9" s="74">
        <v>64976429741</v>
      </c>
      <c r="C9" s="75" t="s">
        <v>1456</v>
      </c>
      <c r="D9" s="78" t="s">
        <v>316</v>
      </c>
      <c r="E9" s="78" t="s">
        <v>1457</v>
      </c>
      <c r="F9" s="78" t="s">
        <v>1458</v>
      </c>
      <c r="G9" s="78" t="s">
        <v>1459</v>
      </c>
      <c r="H9" s="78" t="s">
        <v>1380</v>
      </c>
      <c r="I9" s="79" t="s">
        <v>1460</v>
      </c>
      <c r="J9" s="80" t="str">
        <f>HYPERLINK("mailto:abelektro-klima@vz.t-com.hr","abelektro-klima@vz.t-com.hr")</f>
        <v>abelektro-klima@vz.t-com.hr</v>
      </c>
    </row>
    <row r="10" spans="1:26" ht="60" customHeight="1" x14ac:dyDescent="0.25">
      <c r="A10" s="81" t="s">
        <v>33</v>
      </c>
      <c r="B10" s="74">
        <v>18844237574</v>
      </c>
      <c r="C10" s="75" t="s">
        <v>1461</v>
      </c>
      <c r="D10" s="78" t="s">
        <v>1462</v>
      </c>
      <c r="E10" s="78" t="s">
        <v>1463</v>
      </c>
      <c r="F10" s="78" t="s">
        <v>1464</v>
      </c>
      <c r="G10" s="78" t="s">
        <v>1465</v>
      </c>
      <c r="H10" s="78" t="s">
        <v>46</v>
      </c>
      <c r="I10" s="79" t="s">
        <v>1466</v>
      </c>
      <c r="J10" s="82" t="s">
        <v>1467</v>
      </c>
    </row>
    <row r="11" spans="1:26" ht="60" customHeight="1" x14ac:dyDescent="0.25">
      <c r="A11" s="69" t="s">
        <v>40</v>
      </c>
      <c r="B11" s="74">
        <v>28718482525</v>
      </c>
      <c r="C11" s="75" t="s">
        <v>1468</v>
      </c>
      <c r="D11" s="78" t="s">
        <v>1469</v>
      </c>
      <c r="E11" s="78" t="s">
        <v>1470</v>
      </c>
      <c r="F11" s="78" t="s">
        <v>1471</v>
      </c>
      <c r="G11" s="78" t="s">
        <v>1472</v>
      </c>
      <c r="H11" s="78" t="s">
        <v>1380</v>
      </c>
      <c r="I11" s="79" t="s">
        <v>1473</v>
      </c>
      <c r="J11" s="82" t="s">
        <v>1474</v>
      </c>
    </row>
    <row r="12" spans="1:26" ht="60" customHeight="1" x14ac:dyDescent="0.25">
      <c r="A12" s="73" t="s">
        <v>48</v>
      </c>
      <c r="B12" s="74">
        <v>87566607132</v>
      </c>
      <c r="C12" s="75" t="s">
        <v>1475</v>
      </c>
      <c r="D12" s="78" t="s">
        <v>1476</v>
      </c>
      <c r="E12" s="78" t="s">
        <v>1477</v>
      </c>
      <c r="F12" s="78" t="s">
        <v>1478</v>
      </c>
      <c r="G12" s="78" t="s">
        <v>1479</v>
      </c>
      <c r="H12" s="78" t="s">
        <v>46</v>
      </c>
      <c r="I12" s="79" t="s">
        <v>1480</v>
      </c>
      <c r="J12" s="80" t="str">
        <f>HYPERLINK("mailto:biroaktiva@gmail.com","biroaktiva@gmail.com")</f>
        <v>biroaktiva@gmail.com</v>
      </c>
    </row>
    <row r="13" spans="1:26" ht="60" customHeight="1" x14ac:dyDescent="0.25">
      <c r="A13" s="77" t="s">
        <v>55</v>
      </c>
      <c r="B13" s="78">
        <v>91270812</v>
      </c>
      <c r="C13" s="75" t="s">
        <v>1481</v>
      </c>
      <c r="D13" s="78" t="s">
        <v>13</v>
      </c>
      <c r="E13" s="78" t="s">
        <v>1482</v>
      </c>
      <c r="F13" s="78" t="s">
        <v>30</v>
      </c>
      <c r="G13" s="78" t="s">
        <v>31</v>
      </c>
      <c r="H13" s="78" t="s">
        <v>17</v>
      </c>
      <c r="I13" s="79" t="s">
        <v>32</v>
      </c>
      <c r="J13" s="83" t="str">
        <f>HYPERLINK("mailto:jbrlek@yahoo.com","jbrlek@yahoo.com")</f>
        <v>jbrlek@yahoo.com</v>
      </c>
    </row>
    <row r="14" spans="1:26" ht="60" customHeight="1" x14ac:dyDescent="0.25">
      <c r="A14" s="81" t="s">
        <v>60</v>
      </c>
      <c r="B14" s="78" t="s">
        <v>1483</v>
      </c>
      <c r="C14" s="70" t="s">
        <v>1484</v>
      </c>
      <c r="D14" s="78" t="s">
        <v>13</v>
      </c>
      <c r="E14" s="69" t="s">
        <v>1485</v>
      </c>
      <c r="F14" s="84" t="s">
        <v>1486</v>
      </c>
      <c r="G14" s="84" t="s">
        <v>1487</v>
      </c>
      <c r="H14" s="78" t="s">
        <v>25</v>
      </c>
      <c r="I14" s="85"/>
      <c r="J14" s="86" t="s">
        <v>1488</v>
      </c>
    </row>
    <row r="15" spans="1:26" ht="60" customHeight="1" x14ac:dyDescent="0.25">
      <c r="A15" s="69" t="s">
        <v>67</v>
      </c>
      <c r="B15" s="69" t="s">
        <v>1489</v>
      </c>
      <c r="C15" s="70" t="s">
        <v>1490</v>
      </c>
      <c r="D15" s="69" t="s">
        <v>316</v>
      </c>
      <c r="E15" s="69" t="s">
        <v>1491</v>
      </c>
      <c r="F15" s="69" t="s">
        <v>1492</v>
      </c>
      <c r="G15" s="69" t="s">
        <v>1493</v>
      </c>
      <c r="H15" s="69" t="s">
        <v>92</v>
      </c>
      <c r="I15" s="71"/>
      <c r="J15" s="87" t="s">
        <v>1494</v>
      </c>
    </row>
    <row r="16" spans="1:26" ht="60" customHeight="1" x14ac:dyDescent="0.25">
      <c r="A16" s="73" t="s">
        <v>68</v>
      </c>
      <c r="B16" s="88" t="s">
        <v>1495</v>
      </c>
      <c r="C16" s="70" t="s">
        <v>1496</v>
      </c>
      <c r="D16" s="69" t="s">
        <v>316</v>
      </c>
      <c r="E16" s="69" t="s">
        <v>1497</v>
      </c>
      <c r="F16" s="69" t="s">
        <v>1498</v>
      </c>
      <c r="G16" s="69" t="s">
        <v>1499</v>
      </c>
      <c r="H16" s="69" t="s">
        <v>1500</v>
      </c>
      <c r="I16" s="71"/>
      <c r="J16" s="89" t="s">
        <v>1501</v>
      </c>
    </row>
    <row r="17" spans="1:10" ht="60" customHeight="1" x14ac:dyDescent="0.25">
      <c r="A17" s="77" t="s">
        <v>74</v>
      </c>
      <c r="B17" s="74">
        <v>5689444316</v>
      </c>
      <c r="C17" s="75" t="s">
        <v>1502</v>
      </c>
      <c r="D17" s="78" t="s">
        <v>42</v>
      </c>
      <c r="E17" s="78" t="s">
        <v>553</v>
      </c>
      <c r="F17" s="78" t="s">
        <v>1503</v>
      </c>
      <c r="G17" s="78" t="s">
        <v>1504</v>
      </c>
      <c r="H17" s="78" t="s">
        <v>46</v>
      </c>
      <c r="I17" s="79" t="s">
        <v>1505</v>
      </c>
      <c r="J17" s="80" t="str">
        <f>HYPERLINK("mailto:info@aqua-form.hr","info@aqua-form.hr")</f>
        <v>info@aqua-form.hr</v>
      </c>
    </row>
    <row r="18" spans="1:10" ht="60" customHeight="1" x14ac:dyDescent="0.25">
      <c r="A18" s="81" t="s">
        <v>80</v>
      </c>
      <c r="B18" s="74">
        <v>8212238469</v>
      </c>
      <c r="C18" s="75" t="s">
        <v>1506</v>
      </c>
      <c r="D18" s="78" t="s">
        <v>42</v>
      </c>
      <c r="E18" s="78" t="s">
        <v>1507</v>
      </c>
      <c r="F18" s="78" t="s">
        <v>1508</v>
      </c>
      <c r="G18" s="78" t="s">
        <v>1509</v>
      </c>
      <c r="H18" s="78" t="s">
        <v>46</v>
      </c>
      <c r="I18" s="79" t="s">
        <v>1510</v>
      </c>
      <c r="J18" s="80" t="str">
        <f>HYPERLINK("mailto:renata@pecek.info","renata@pecek.info")</f>
        <v>renata@pecek.info</v>
      </c>
    </row>
    <row r="19" spans="1:10" ht="60" customHeight="1" x14ac:dyDescent="0.25">
      <c r="A19" s="69" t="s">
        <v>87</v>
      </c>
      <c r="B19" s="74">
        <v>59909969567</v>
      </c>
      <c r="C19" s="75" t="s">
        <v>1511</v>
      </c>
      <c r="D19" s="78" t="s">
        <v>1512</v>
      </c>
      <c r="E19" s="78" t="s">
        <v>1513</v>
      </c>
      <c r="F19" s="78" t="s">
        <v>1514</v>
      </c>
      <c r="G19" s="78" t="s">
        <v>1515</v>
      </c>
      <c r="H19" s="78" t="s">
        <v>46</v>
      </c>
      <c r="I19" s="79" t="s">
        <v>1516</v>
      </c>
      <c r="J19" s="80" t="str">
        <f>HYPERLINK("mailto:dfriscic@gmail.com","dfriscic@gmail.com")</f>
        <v>dfriscic@gmail.com</v>
      </c>
    </row>
    <row r="20" spans="1:10" ht="60" customHeight="1" x14ac:dyDescent="0.25">
      <c r="A20" s="73" t="s">
        <v>95</v>
      </c>
      <c r="B20" s="74">
        <v>57970422578</v>
      </c>
      <c r="C20" s="75" t="s">
        <v>1517</v>
      </c>
      <c r="D20" s="78" t="s">
        <v>42</v>
      </c>
      <c r="E20" s="78" t="s">
        <v>1518</v>
      </c>
      <c r="F20" s="78" t="s">
        <v>1519</v>
      </c>
      <c r="G20" s="78" t="s">
        <v>1520</v>
      </c>
      <c r="H20" s="78" t="s">
        <v>46</v>
      </c>
      <c r="I20" s="79" t="s">
        <v>1521</v>
      </c>
      <c r="J20" s="80" t="str">
        <f>HYPERLINK("mailto:kresimir.vrcek@arctos.hr","kresimir.vrcek@arctos.hr")</f>
        <v>kresimir.vrcek@arctos.hr</v>
      </c>
    </row>
    <row r="21" spans="1:10" ht="60" customHeight="1" x14ac:dyDescent="0.25">
      <c r="A21" s="77" t="s">
        <v>101</v>
      </c>
      <c r="B21" s="69" t="s">
        <v>1522</v>
      </c>
      <c r="C21" s="70" t="s">
        <v>1523</v>
      </c>
      <c r="D21" s="69" t="s">
        <v>42</v>
      </c>
      <c r="E21" s="69" t="s">
        <v>1524</v>
      </c>
      <c r="F21" s="69" t="s">
        <v>1525</v>
      </c>
      <c r="G21" s="69" t="s">
        <v>1526</v>
      </c>
      <c r="H21" s="69" t="s">
        <v>46</v>
      </c>
      <c r="I21" s="79" t="s">
        <v>1527</v>
      </c>
      <c r="J21" s="89" t="s">
        <v>1528</v>
      </c>
    </row>
    <row r="22" spans="1:10" ht="60" customHeight="1" x14ac:dyDescent="0.25">
      <c r="A22" s="81" t="s">
        <v>106</v>
      </c>
      <c r="B22" s="69" t="s">
        <v>1529</v>
      </c>
      <c r="C22" s="70" t="s">
        <v>1530</v>
      </c>
      <c r="D22" s="69" t="s">
        <v>316</v>
      </c>
      <c r="E22" s="69" t="s">
        <v>1451</v>
      </c>
      <c r="F22" s="69" t="s">
        <v>1531</v>
      </c>
      <c r="G22" s="69" t="s">
        <v>1532</v>
      </c>
      <c r="H22" s="69" t="s">
        <v>46</v>
      </c>
      <c r="I22" s="71"/>
      <c r="J22" s="87" t="s">
        <v>1533</v>
      </c>
    </row>
    <row r="23" spans="1:10" ht="60" customHeight="1" x14ac:dyDescent="0.25">
      <c r="A23" s="69" t="s">
        <v>111</v>
      </c>
      <c r="B23" s="78">
        <v>17851433685</v>
      </c>
      <c r="C23" s="70" t="s">
        <v>1534</v>
      </c>
      <c r="D23" s="90" t="s">
        <v>42</v>
      </c>
      <c r="E23" s="90" t="s">
        <v>76</v>
      </c>
      <c r="F23" s="90" t="s">
        <v>77</v>
      </c>
      <c r="G23" s="90" t="s">
        <v>78</v>
      </c>
      <c r="H23" s="90" t="s">
        <v>46</v>
      </c>
      <c r="I23" s="91" t="s">
        <v>79</v>
      </c>
      <c r="J23" s="87" t="s">
        <v>1535</v>
      </c>
    </row>
    <row r="24" spans="1:10" ht="60" customHeight="1" x14ac:dyDescent="0.25">
      <c r="A24" s="73" t="s">
        <v>116</v>
      </c>
      <c r="B24" s="74">
        <v>81363721800</v>
      </c>
      <c r="C24" s="75" t="s">
        <v>1536</v>
      </c>
      <c r="D24" s="78" t="s">
        <v>1462</v>
      </c>
      <c r="E24" s="78" t="s">
        <v>1537</v>
      </c>
      <c r="F24" s="78" t="s">
        <v>185</v>
      </c>
      <c r="G24" s="78" t="s">
        <v>1538</v>
      </c>
      <c r="H24" s="78" t="s">
        <v>46</v>
      </c>
      <c r="I24" s="79" t="s">
        <v>1539</v>
      </c>
      <c r="J24" s="80" t="str">
        <f>HYPERLINK("mailto:boris.videc@vz.htnet.hr","boris.videc@vz.htnet.hr")</f>
        <v>boris.videc@vz.htnet.hr</v>
      </c>
    </row>
    <row r="25" spans="1:10" ht="60" customHeight="1" x14ac:dyDescent="0.25">
      <c r="A25" s="77" t="s">
        <v>121</v>
      </c>
      <c r="B25" s="74">
        <v>57015793482</v>
      </c>
      <c r="C25" s="75" t="s">
        <v>1540</v>
      </c>
      <c r="D25" s="78" t="s">
        <v>42</v>
      </c>
      <c r="E25" s="78" t="s">
        <v>1541</v>
      </c>
      <c r="F25" s="78" t="s">
        <v>1542</v>
      </c>
      <c r="G25" s="78" t="s">
        <v>1543</v>
      </c>
      <c r="H25" s="78" t="s">
        <v>1544</v>
      </c>
      <c r="I25" s="79" t="s">
        <v>1545</v>
      </c>
      <c r="J25" s="82" t="s">
        <v>1546</v>
      </c>
    </row>
    <row r="26" spans="1:10" ht="60" customHeight="1" x14ac:dyDescent="0.25">
      <c r="A26" s="81" t="s">
        <v>127</v>
      </c>
      <c r="B26" s="74">
        <v>24965407315</v>
      </c>
      <c r="C26" s="75" t="s">
        <v>1547</v>
      </c>
      <c r="D26" s="78" t="s">
        <v>1462</v>
      </c>
      <c r="E26" s="78" t="s">
        <v>1548</v>
      </c>
      <c r="F26" s="78" t="s">
        <v>1549</v>
      </c>
      <c r="G26" s="78" t="s">
        <v>685</v>
      </c>
      <c r="H26" s="78" t="s">
        <v>46</v>
      </c>
      <c r="I26" s="79"/>
      <c r="J26" s="82"/>
    </row>
    <row r="27" spans="1:10" ht="60" customHeight="1" x14ac:dyDescent="0.25">
      <c r="A27" s="69" t="s">
        <v>133</v>
      </c>
      <c r="B27" s="85">
        <v>64849099492</v>
      </c>
      <c r="C27" s="92" t="s">
        <v>1550</v>
      </c>
      <c r="D27" s="85" t="s">
        <v>42</v>
      </c>
      <c r="E27" s="90" t="s">
        <v>243</v>
      </c>
      <c r="F27" s="85" t="s">
        <v>1551</v>
      </c>
      <c r="G27" s="90" t="s">
        <v>1552</v>
      </c>
      <c r="H27" s="85" t="s">
        <v>46</v>
      </c>
      <c r="I27" s="93"/>
      <c r="J27" s="94"/>
    </row>
    <row r="28" spans="1:10" ht="60" customHeight="1" x14ac:dyDescent="0.25">
      <c r="A28" s="73" t="s">
        <v>139</v>
      </c>
      <c r="B28" s="85">
        <v>97690459456</v>
      </c>
      <c r="C28" s="92" t="s">
        <v>1553</v>
      </c>
      <c r="D28" s="90" t="s">
        <v>316</v>
      </c>
      <c r="E28" s="90" t="s">
        <v>904</v>
      </c>
      <c r="F28" s="85" t="s">
        <v>1554</v>
      </c>
      <c r="G28" s="90" t="s">
        <v>1555</v>
      </c>
      <c r="H28" s="85" t="s">
        <v>46</v>
      </c>
      <c r="I28" s="91" t="s">
        <v>1556</v>
      </c>
      <c r="J28" s="86" t="s">
        <v>1557</v>
      </c>
    </row>
    <row r="29" spans="1:10" ht="60" customHeight="1" x14ac:dyDescent="0.25">
      <c r="A29" s="77" t="s">
        <v>144</v>
      </c>
      <c r="B29" s="85">
        <v>18685804776</v>
      </c>
      <c r="C29" s="92" t="s">
        <v>1558</v>
      </c>
      <c r="D29" s="90" t="s">
        <v>316</v>
      </c>
      <c r="E29" s="90" t="s">
        <v>1559</v>
      </c>
      <c r="F29" s="85" t="s">
        <v>875</v>
      </c>
      <c r="G29" s="90" t="s">
        <v>876</v>
      </c>
      <c r="H29" s="85" t="s">
        <v>46</v>
      </c>
      <c r="I29" s="91"/>
      <c r="J29" s="86"/>
    </row>
    <row r="30" spans="1:10" ht="60" customHeight="1" x14ac:dyDescent="0.25">
      <c r="A30" s="81" t="s">
        <v>148</v>
      </c>
      <c r="B30" s="78">
        <v>26761443779</v>
      </c>
      <c r="C30" s="75" t="s">
        <v>1560</v>
      </c>
      <c r="D30" s="78" t="s">
        <v>21</v>
      </c>
      <c r="E30" s="78" t="s">
        <v>1561</v>
      </c>
      <c r="F30" s="78" t="s">
        <v>1562</v>
      </c>
      <c r="G30" s="78" t="s">
        <v>1563</v>
      </c>
      <c r="H30" s="74" t="s">
        <v>1564</v>
      </c>
      <c r="I30" s="79" t="s">
        <v>1565</v>
      </c>
      <c r="J30" s="82" t="s">
        <v>1566</v>
      </c>
    </row>
    <row r="31" spans="1:10" ht="60" customHeight="1" x14ac:dyDescent="0.25">
      <c r="A31" s="69" t="s">
        <v>153</v>
      </c>
      <c r="B31" s="78">
        <v>48450045858</v>
      </c>
      <c r="C31" s="75" t="s">
        <v>2855</v>
      </c>
      <c r="D31" s="78" t="s">
        <v>316</v>
      </c>
      <c r="E31" s="78" t="s">
        <v>2759</v>
      </c>
      <c r="F31" s="69" t="s">
        <v>2856</v>
      </c>
      <c r="G31" s="78" t="s">
        <v>2857</v>
      </c>
      <c r="H31" s="74" t="s">
        <v>46</v>
      </c>
      <c r="I31" s="79"/>
      <c r="J31" s="82"/>
    </row>
    <row r="32" spans="1:10" ht="60" customHeight="1" x14ac:dyDescent="0.25">
      <c r="A32" s="73" t="s">
        <v>158</v>
      </c>
      <c r="B32" s="88" t="s">
        <v>1567</v>
      </c>
      <c r="C32" s="70" t="s">
        <v>1568</v>
      </c>
      <c r="D32" s="78" t="s">
        <v>42</v>
      </c>
      <c r="E32" s="69" t="s">
        <v>1518</v>
      </c>
      <c r="F32" s="69" t="s">
        <v>1569</v>
      </c>
      <c r="G32" s="69" t="s">
        <v>1570</v>
      </c>
      <c r="H32" s="69" t="s">
        <v>46</v>
      </c>
      <c r="I32" s="79"/>
      <c r="J32" s="171" t="s">
        <v>1571</v>
      </c>
    </row>
    <row r="33" spans="1:10" ht="60" customHeight="1" x14ac:dyDescent="0.25">
      <c r="A33" s="77" t="s">
        <v>163</v>
      </c>
      <c r="B33" s="88">
        <v>70817926267</v>
      </c>
      <c r="C33" s="70" t="s">
        <v>2903</v>
      </c>
      <c r="D33" s="78" t="s">
        <v>42</v>
      </c>
      <c r="E33" s="69" t="s">
        <v>1507</v>
      </c>
      <c r="F33" s="69" t="s">
        <v>2904</v>
      </c>
      <c r="G33" s="69" t="s">
        <v>1570</v>
      </c>
      <c r="H33" s="69" t="s">
        <v>46</v>
      </c>
      <c r="I33" s="79"/>
      <c r="J33" s="171"/>
    </row>
    <row r="34" spans="1:10" ht="60" customHeight="1" x14ac:dyDescent="0.25">
      <c r="A34" s="81" t="s">
        <v>170</v>
      </c>
      <c r="B34" s="69" t="s">
        <v>1572</v>
      </c>
      <c r="C34" s="70" t="s">
        <v>1573</v>
      </c>
      <c r="D34" s="90" t="s">
        <v>13</v>
      </c>
      <c r="E34" s="69" t="s">
        <v>1574</v>
      </c>
      <c r="F34" s="69" t="s">
        <v>1569</v>
      </c>
      <c r="G34" s="90" t="s">
        <v>1570</v>
      </c>
      <c r="H34" s="90" t="s">
        <v>46</v>
      </c>
      <c r="I34" s="90"/>
      <c r="J34" s="89" t="s">
        <v>1575</v>
      </c>
    </row>
    <row r="35" spans="1:10" ht="60" customHeight="1" x14ac:dyDescent="0.25">
      <c r="A35" s="69" t="s">
        <v>177</v>
      </c>
      <c r="B35" s="78">
        <v>24099669195</v>
      </c>
      <c r="C35" s="75" t="s">
        <v>1576</v>
      </c>
      <c r="D35" s="78" t="s">
        <v>316</v>
      </c>
      <c r="E35" s="78" t="s">
        <v>1451</v>
      </c>
      <c r="F35" s="78" t="s">
        <v>1577</v>
      </c>
      <c r="G35" s="78" t="s">
        <v>1578</v>
      </c>
      <c r="H35" s="74" t="s">
        <v>46</v>
      </c>
      <c r="I35" s="95" t="s">
        <v>1579</v>
      </c>
      <c r="J35" s="82" t="s">
        <v>1580</v>
      </c>
    </row>
    <row r="36" spans="1:10" ht="60" customHeight="1" x14ac:dyDescent="0.25">
      <c r="A36" s="73" t="s">
        <v>182</v>
      </c>
      <c r="B36" s="78">
        <v>81978412043</v>
      </c>
      <c r="C36" s="75" t="s">
        <v>1581</v>
      </c>
      <c r="D36" s="78" t="s">
        <v>1582</v>
      </c>
      <c r="E36" s="78" t="s">
        <v>1583</v>
      </c>
      <c r="F36" s="78" t="s">
        <v>1584</v>
      </c>
      <c r="G36" s="78" t="s">
        <v>1585</v>
      </c>
      <c r="H36" s="78" t="s">
        <v>46</v>
      </c>
      <c r="I36" s="79" t="s">
        <v>1586</v>
      </c>
      <c r="J36" s="87" t="s">
        <v>1587</v>
      </c>
    </row>
    <row r="37" spans="1:10" ht="60" customHeight="1" x14ac:dyDescent="0.25">
      <c r="A37" s="77" t="s">
        <v>187</v>
      </c>
      <c r="B37" s="74">
        <v>72169286249</v>
      </c>
      <c r="C37" s="75" t="s">
        <v>1588</v>
      </c>
      <c r="D37" s="78" t="s">
        <v>388</v>
      </c>
      <c r="E37" s="78" t="s">
        <v>1491</v>
      </c>
      <c r="F37" s="78" t="s">
        <v>1589</v>
      </c>
      <c r="G37" s="78" t="s">
        <v>1590</v>
      </c>
      <c r="H37" s="78" t="s">
        <v>1380</v>
      </c>
      <c r="I37" s="79" t="s">
        <v>1591</v>
      </c>
      <c r="J37" s="80" t="str">
        <f>HYPERLINK("mailto:buhin.gradnja@gmail.com","buhin.gradnja@gmail.com")</f>
        <v>buhin.gradnja@gmail.com</v>
      </c>
    </row>
    <row r="38" spans="1:10" ht="60" customHeight="1" x14ac:dyDescent="0.25">
      <c r="A38" s="81" t="s">
        <v>192</v>
      </c>
      <c r="B38" s="96" t="s">
        <v>1592</v>
      </c>
      <c r="C38" s="97" t="s">
        <v>1593</v>
      </c>
      <c r="D38" s="98" t="s">
        <v>322</v>
      </c>
      <c r="E38" s="99" t="s">
        <v>1594</v>
      </c>
      <c r="F38" s="96" t="s">
        <v>1595</v>
      </c>
      <c r="G38" s="98" t="s">
        <v>1596</v>
      </c>
      <c r="H38" s="96" t="s">
        <v>46</v>
      </c>
      <c r="I38" s="100" t="s">
        <v>1597</v>
      </c>
      <c r="J38" s="87" t="s">
        <v>1598</v>
      </c>
    </row>
    <row r="39" spans="1:10" ht="60" customHeight="1" x14ac:dyDescent="0.25">
      <c r="A39" s="69" t="s">
        <v>197</v>
      </c>
      <c r="B39" s="96" t="s">
        <v>1599</v>
      </c>
      <c r="C39" s="97" t="s">
        <v>1600</v>
      </c>
      <c r="D39" s="98" t="s">
        <v>322</v>
      </c>
      <c r="E39" s="98" t="s">
        <v>1601</v>
      </c>
      <c r="F39" s="96" t="s">
        <v>1602</v>
      </c>
      <c r="G39" s="98" t="s">
        <v>1596</v>
      </c>
      <c r="H39" s="96" t="s">
        <v>46</v>
      </c>
      <c r="I39" s="100" t="s">
        <v>1603</v>
      </c>
      <c r="J39" s="87" t="s">
        <v>1604</v>
      </c>
    </row>
    <row r="40" spans="1:10" ht="60" customHeight="1" x14ac:dyDescent="0.25">
      <c r="A40" s="73" t="s">
        <v>204</v>
      </c>
      <c r="B40" s="96">
        <v>90835398027</v>
      </c>
      <c r="C40" s="97" t="s">
        <v>2878</v>
      </c>
      <c r="D40" s="98" t="s">
        <v>2879</v>
      </c>
      <c r="E40" s="98" t="s">
        <v>2068</v>
      </c>
      <c r="F40" s="96" t="s">
        <v>2880</v>
      </c>
      <c r="G40" s="98" t="s">
        <v>2476</v>
      </c>
      <c r="H40" s="96" t="s">
        <v>46</v>
      </c>
      <c r="I40" s="100" t="s">
        <v>2881</v>
      </c>
      <c r="J40" s="87"/>
    </row>
    <row r="41" spans="1:10" ht="60" customHeight="1" x14ac:dyDescent="0.25">
      <c r="A41" s="77" t="s">
        <v>209</v>
      </c>
      <c r="B41" s="74">
        <v>74399971732</v>
      </c>
      <c r="C41" s="75" t="s">
        <v>1605</v>
      </c>
      <c r="D41" s="78" t="s">
        <v>1462</v>
      </c>
      <c r="E41" s="78" t="s">
        <v>1537</v>
      </c>
      <c r="F41" s="78" t="s">
        <v>1606</v>
      </c>
      <c r="G41" s="78" t="s">
        <v>1607</v>
      </c>
      <c r="H41" s="78" t="s">
        <v>46</v>
      </c>
      <c r="I41" s="79" t="s">
        <v>1608</v>
      </c>
      <c r="J41" s="80" t="s">
        <v>1609</v>
      </c>
    </row>
    <row r="42" spans="1:10" ht="60" customHeight="1" x14ac:dyDescent="0.25">
      <c r="A42" s="81" t="s">
        <v>216</v>
      </c>
      <c r="B42" s="74">
        <v>99308611974</v>
      </c>
      <c r="C42" s="75" t="s">
        <v>1610</v>
      </c>
      <c r="D42" s="78" t="s">
        <v>1462</v>
      </c>
      <c r="E42" s="78" t="s">
        <v>1611</v>
      </c>
      <c r="F42" s="78" t="s">
        <v>1612</v>
      </c>
      <c r="G42" s="78" t="s">
        <v>1613</v>
      </c>
      <c r="H42" s="78" t="s">
        <v>46</v>
      </c>
      <c r="I42" s="79" t="s">
        <v>1614</v>
      </c>
      <c r="J42" s="80" t="str">
        <f>HYPERLINK("mailto:caffelina@caffelina.hr","caffelina@caffelina.hr")</f>
        <v>caffelina@caffelina.hr</v>
      </c>
    </row>
    <row r="43" spans="1:10" ht="60" customHeight="1" x14ac:dyDescent="0.25">
      <c r="A43" s="69" t="s">
        <v>223</v>
      </c>
      <c r="B43" s="74">
        <v>46540529750</v>
      </c>
      <c r="C43" s="75" t="s">
        <v>2920</v>
      </c>
      <c r="D43" s="78" t="s">
        <v>2922</v>
      </c>
      <c r="E43" s="78" t="s">
        <v>2921</v>
      </c>
      <c r="F43" s="78" t="s">
        <v>2923</v>
      </c>
      <c r="G43" s="78" t="s">
        <v>1632</v>
      </c>
      <c r="H43" s="78" t="s">
        <v>46</v>
      </c>
      <c r="I43" s="79"/>
      <c r="J43" s="80"/>
    </row>
    <row r="44" spans="1:10" ht="60" customHeight="1" x14ac:dyDescent="0.25">
      <c r="A44" s="73" t="s">
        <v>229</v>
      </c>
      <c r="B44" s="96">
        <v>57641217256</v>
      </c>
      <c r="C44" s="97" t="s">
        <v>1615</v>
      </c>
      <c r="D44" s="96" t="s">
        <v>21</v>
      </c>
      <c r="E44" s="90" t="s">
        <v>1616</v>
      </c>
      <c r="F44" s="98" t="s">
        <v>1617</v>
      </c>
      <c r="G44" s="98" t="s">
        <v>1618</v>
      </c>
      <c r="H44" s="96" t="s">
        <v>1454</v>
      </c>
      <c r="I44" s="100" t="s">
        <v>1619</v>
      </c>
      <c r="J44" s="101"/>
    </row>
    <row r="45" spans="1:10" ht="60" customHeight="1" x14ac:dyDescent="0.25">
      <c r="A45" s="77" t="s">
        <v>235</v>
      </c>
      <c r="B45" s="85">
        <v>83963253771</v>
      </c>
      <c r="C45" s="70" t="s">
        <v>1620</v>
      </c>
      <c r="D45" s="85" t="s">
        <v>21</v>
      </c>
      <c r="E45" s="90" t="s">
        <v>1621</v>
      </c>
      <c r="F45" s="85" t="s">
        <v>1622</v>
      </c>
      <c r="G45" s="90" t="s">
        <v>1623</v>
      </c>
      <c r="H45" s="85" t="s">
        <v>948</v>
      </c>
      <c r="I45" s="91"/>
      <c r="J45" s="94"/>
    </row>
    <row r="46" spans="1:10" ht="60" customHeight="1" x14ac:dyDescent="0.25">
      <c r="A46" s="81" t="s">
        <v>241</v>
      </c>
      <c r="B46" s="74">
        <v>92589753924</v>
      </c>
      <c r="C46" s="75" t="s">
        <v>1624</v>
      </c>
      <c r="D46" s="78" t="s">
        <v>42</v>
      </c>
      <c r="E46" s="78" t="s">
        <v>1583</v>
      </c>
      <c r="F46" s="78" t="s">
        <v>1625</v>
      </c>
      <c r="G46" s="78" t="s">
        <v>1626</v>
      </c>
      <c r="H46" s="78" t="s">
        <v>46</v>
      </c>
      <c r="I46" s="79" t="s">
        <v>1627</v>
      </c>
      <c r="J46" s="80" t="s">
        <v>1628</v>
      </c>
    </row>
    <row r="47" spans="1:10" ht="60" customHeight="1" x14ac:dyDescent="0.25">
      <c r="A47" s="69" t="s">
        <v>246</v>
      </c>
      <c r="B47" s="78">
        <v>74490346413</v>
      </c>
      <c r="C47" s="75" t="s">
        <v>1629</v>
      </c>
      <c r="D47" s="78" t="s">
        <v>42</v>
      </c>
      <c r="E47" s="78" t="s">
        <v>1630</v>
      </c>
      <c r="F47" s="78" t="s">
        <v>1631</v>
      </c>
      <c r="G47" s="78" t="s">
        <v>1632</v>
      </c>
      <c r="H47" s="78" t="s">
        <v>46</v>
      </c>
      <c r="I47" s="79"/>
      <c r="J47" s="87" t="s">
        <v>1633</v>
      </c>
    </row>
    <row r="48" spans="1:10" ht="60" customHeight="1" x14ac:dyDescent="0.25">
      <c r="A48" s="73" t="s">
        <v>251</v>
      </c>
      <c r="B48" s="74">
        <v>84874214550</v>
      </c>
      <c r="C48" s="75" t="s">
        <v>1634</v>
      </c>
      <c r="D48" s="78" t="s">
        <v>42</v>
      </c>
      <c r="E48" s="78" t="s">
        <v>1255</v>
      </c>
      <c r="F48" s="78" t="s">
        <v>1635</v>
      </c>
      <c r="G48" s="78" t="s">
        <v>1636</v>
      </c>
      <c r="H48" s="78" t="s">
        <v>46</v>
      </c>
      <c r="I48" s="79" t="s">
        <v>1637</v>
      </c>
      <c r="J48" s="82" t="s">
        <v>1638</v>
      </c>
    </row>
    <row r="49" spans="1:10" ht="60" customHeight="1" x14ac:dyDescent="0.25">
      <c r="A49" s="77" t="s">
        <v>257</v>
      </c>
      <c r="B49" s="88" t="s">
        <v>1639</v>
      </c>
      <c r="C49" s="70" t="s">
        <v>1640</v>
      </c>
      <c r="D49" s="78" t="s">
        <v>1641</v>
      </c>
      <c r="E49" s="69" t="s">
        <v>1642</v>
      </c>
      <c r="F49" s="69" t="s">
        <v>1643</v>
      </c>
      <c r="G49" s="69" t="s">
        <v>1644</v>
      </c>
      <c r="H49" s="69" t="s">
        <v>46</v>
      </c>
      <c r="I49" s="79"/>
      <c r="J49" s="102" t="s">
        <v>1645</v>
      </c>
    </row>
    <row r="50" spans="1:10" ht="69.599999999999994" customHeight="1" x14ac:dyDescent="0.25">
      <c r="A50" s="81" t="s">
        <v>263</v>
      </c>
      <c r="B50" s="78">
        <v>90153596</v>
      </c>
      <c r="C50" s="75" t="s">
        <v>1646</v>
      </c>
      <c r="D50" s="69" t="s">
        <v>1462</v>
      </c>
      <c r="E50" s="78" t="s">
        <v>1647</v>
      </c>
      <c r="F50" s="78" t="s">
        <v>260</v>
      </c>
      <c r="G50" s="78" t="s">
        <v>261</v>
      </c>
      <c r="H50" s="78" t="s">
        <v>25</v>
      </c>
      <c r="I50" s="79" t="s">
        <v>262</v>
      </c>
      <c r="J50" s="103" t="str">
        <f>HYPERLINK("mailto:kajzerica@vz.t-com.hr","kajzerica@vz.t-com.hr    chibo.centar@gmail.com")</f>
        <v>kajzerica@vz.t-com.hr    chibo.centar@gmail.com</v>
      </c>
    </row>
    <row r="51" spans="1:10" ht="60" customHeight="1" x14ac:dyDescent="0.25">
      <c r="A51" s="69" t="s">
        <v>270</v>
      </c>
      <c r="B51" s="78">
        <v>29909216841</v>
      </c>
      <c r="C51" s="75" t="s">
        <v>1648</v>
      </c>
      <c r="D51" s="78" t="s">
        <v>1582</v>
      </c>
      <c r="E51" s="78" t="s">
        <v>1649</v>
      </c>
      <c r="F51" s="78" t="s">
        <v>1650</v>
      </c>
      <c r="G51" s="78" t="s">
        <v>1651</v>
      </c>
      <c r="H51" s="78" t="s">
        <v>748</v>
      </c>
      <c r="I51" s="79" t="s">
        <v>1652</v>
      </c>
      <c r="J51" s="87" t="s">
        <v>1653</v>
      </c>
    </row>
    <row r="52" spans="1:10" ht="60" customHeight="1" x14ac:dyDescent="0.25">
      <c r="A52" s="73" t="s">
        <v>275</v>
      </c>
      <c r="B52" s="88" t="s">
        <v>1654</v>
      </c>
      <c r="C52" s="70" t="s">
        <v>1655</v>
      </c>
      <c r="D52" s="78" t="s">
        <v>42</v>
      </c>
      <c r="E52" s="69" t="s">
        <v>1656</v>
      </c>
      <c r="F52" s="69" t="s">
        <v>1657</v>
      </c>
      <c r="G52" s="69" t="s">
        <v>1658</v>
      </c>
      <c r="H52" s="69" t="s">
        <v>46</v>
      </c>
      <c r="I52" s="79"/>
      <c r="J52" s="104"/>
    </row>
    <row r="53" spans="1:10" ht="60" customHeight="1" x14ac:dyDescent="0.25">
      <c r="A53" s="77" t="s">
        <v>279</v>
      </c>
      <c r="B53" s="85">
        <v>59816734317</v>
      </c>
      <c r="C53" s="70" t="s">
        <v>1659</v>
      </c>
      <c r="D53" s="90" t="s">
        <v>1660</v>
      </c>
      <c r="E53" s="69" t="s">
        <v>553</v>
      </c>
      <c r="F53" s="85" t="s">
        <v>1661</v>
      </c>
      <c r="G53" s="69" t="s">
        <v>1662</v>
      </c>
      <c r="H53" s="85" t="s">
        <v>46</v>
      </c>
      <c r="I53" s="91" t="s">
        <v>1663</v>
      </c>
      <c r="J53" s="94" t="s">
        <v>1664</v>
      </c>
    </row>
    <row r="54" spans="1:10" ht="60" customHeight="1" x14ac:dyDescent="0.25">
      <c r="A54" s="81" t="s">
        <v>285</v>
      </c>
      <c r="B54" s="78">
        <v>44857375233</v>
      </c>
      <c r="C54" s="75" t="s">
        <v>1665</v>
      </c>
      <c r="D54" s="78" t="s">
        <v>21</v>
      </c>
      <c r="E54" s="78" t="s">
        <v>1666</v>
      </c>
      <c r="F54" s="78" t="s">
        <v>1667</v>
      </c>
      <c r="G54" s="78" t="s">
        <v>1668</v>
      </c>
      <c r="H54" s="74" t="s">
        <v>46</v>
      </c>
      <c r="I54" s="79"/>
      <c r="J54" s="82"/>
    </row>
    <row r="55" spans="1:10" ht="60" customHeight="1" x14ac:dyDescent="0.25">
      <c r="A55" s="69" t="s">
        <v>291</v>
      </c>
      <c r="B55" s="105">
        <v>77882557878</v>
      </c>
      <c r="C55" s="70" t="s">
        <v>1669</v>
      </c>
      <c r="D55" s="90" t="s">
        <v>717</v>
      </c>
      <c r="E55" s="69" t="s">
        <v>1670</v>
      </c>
      <c r="F55" s="90" t="s">
        <v>1671</v>
      </c>
      <c r="G55" s="90" t="s">
        <v>1672</v>
      </c>
      <c r="H55" s="90" t="s">
        <v>46</v>
      </c>
      <c r="I55" s="106" t="s">
        <v>1673</v>
      </c>
      <c r="J55" s="107" t="str">
        <f>HYPERLINK("mailto:cromon.zupanic@gmail.com","cromon.zupanic@gmail.com")</f>
        <v>cromon.zupanic@gmail.com</v>
      </c>
    </row>
    <row r="56" spans="1:10" ht="60" customHeight="1" x14ac:dyDescent="0.25">
      <c r="A56" s="73" t="s">
        <v>297</v>
      </c>
      <c r="B56" s="78">
        <v>47051006098</v>
      </c>
      <c r="C56" s="75" t="s">
        <v>1674</v>
      </c>
      <c r="D56" s="78" t="s">
        <v>1675</v>
      </c>
      <c r="E56" s="78" t="s">
        <v>904</v>
      </c>
      <c r="F56" s="78" t="s">
        <v>1676</v>
      </c>
      <c r="G56" s="78" t="s">
        <v>1677</v>
      </c>
      <c r="H56" s="74" t="s">
        <v>1678</v>
      </c>
      <c r="I56" s="79" t="s">
        <v>1679</v>
      </c>
      <c r="J56" s="80"/>
    </row>
    <row r="57" spans="1:10" ht="60" customHeight="1" x14ac:dyDescent="0.25">
      <c r="A57" s="77" t="s">
        <v>302</v>
      </c>
      <c r="B57" s="105">
        <v>63817519235</v>
      </c>
      <c r="C57" s="70" t="s">
        <v>1680</v>
      </c>
      <c r="D57" s="90" t="s">
        <v>42</v>
      </c>
      <c r="E57" s="69" t="s">
        <v>1681</v>
      </c>
      <c r="F57" s="90" t="s">
        <v>1682</v>
      </c>
      <c r="G57" s="90" t="s">
        <v>1683</v>
      </c>
      <c r="H57" s="90" t="s">
        <v>46</v>
      </c>
      <c r="I57" s="91" t="s">
        <v>1684</v>
      </c>
      <c r="J57" s="107" t="str">
        <f>HYPERLINK("mailto:daris@hi.t-com.hr","daris@hi.t-com.hr")</f>
        <v>daris@hi.t-com.hr</v>
      </c>
    </row>
    <row r="58" spans="1:10" ht="60" customHeight="1" x14ac:dyDescent="0.25">
      <c r="A58" s="81" t="s">
        <v>309</v>
      </c>
      <c r="B58" s="96">
        <v>70178036461</v>
      </c>
      <c r="C58" s="97" t="s">
        <v>1685</v>
      </c>
      <c r="D58" s="96" t="s">
        <v>21</v>
      </c>
      <c r="E58" s="98" t="s">
        <v>1686</v>
      </c>
      <c r="F58" s="96" t="s">
        <v>1687</v>
      </c>
      <c r="G58" s="98" t="s">
        <v>1688</v>
      </c>
      <c r="H58" s="96" t="s">
        <v>46</v>
      </c>
      <c r="I58" s="100" t="s">
        <v>1689</v>
      </c>
      <c r="J58" s="101"/>
    </row>
    <row r="59" spans="1:10" ht="60" customHeight="1" x14ac:dyDescent="0.25">
      <c r="A59" s="69" t="s">
        <v>314</v>
      </c>
      <c r="B59" s="105">
        <v>8502249361</v>
      </c>
      <c r="C59" s="70" t="s">
        <v>1690</v>
      </c>
      <c r="D59" s="90" t="s">
        <v>42</v>
      </c>
      <c r="E59" s="69" t="s">
        <v>1691</v>
      </c>
      <c r="F59" s="90" t="s">
        <v>1692</v>
      </c>
      <c r="G59" s="90" t="s">
        <v>1693</v>
      </c>
      <c r="H59" s="90" t="s">
        <v>46</v>
      </c>
      <c r="I59" s="91" t="s">
        <v>1694</v>
      </c>
      <c r="J59" s="107" t="s">
        <v>1695</v>
      </c>
    </row>
    <row r="60" spans="1:10" ht="60" customHeight="1" x14ac:dyDescent="0.25">
      <c r="A60" s="73" t="s">
        <v>320</v>
      </c>
      <c r="B60" s="74">
        <v>98560804327</v>
      </c>
      <c r="C60" s="75" t="s">
        <v>1696</v>
      </c>
      <c r="D60" s="78" t="s">
        <v>42</v>
      </c>
      <c r="E60" s="78" t="s">
        <v>243</v>
      </c>
      <c r="F60" s="78" t="s">
        <v>1697</v>
      </c>
      <c r="G60" s="78" t="s">
        <v>1698</v>
      </c>
      <c r="H60" s="78" t="s">
        <v>46</v>
      </c>
      <c r="I60" s="79" t="s">
        <v>1699</v>
      </c>
      <c r="J60" s="107"/>
    </row>
    <row r="61" spans="1:10" ht="60" customHeight="1" x14ac:dyDescent="0.25">
      <c r="A61" s="77" t="s">
        <v>327</v>
      </c>
      <c r="B61" s="74">
        <v>14556639377</v>
      </c>
      <c r="C61" s="75" t="s">
        <v>2851</v>
      </c>
      <c r="D61" s="78" t="s">
        <v>316</v>
      </c>
      <c r="E61" s="78" t="s">
        <v>2852</v>
      </c>
      <c r="F61" s="78" t="s">
        <v>2854</v>
      </c>
      <c r="G61" s="78" t="s">
        <v>2853</v>
      </c>
      <c r="H61" s="78" t="s">
        <v>46</v>
      </c>
      <c r="I61" s="79"/>
      <c r="J61" s="107"/>
    </row>
    <row r="62" spans="1:10" ht="60" customHeight="1" x14ac:dyDescent="0.25">
      <c r="A62" s="81" t="s">
        <v>334</v>
      </c>
      <c r="B62" s="78">
        <v>29045567094</v>
      </c>
      <c r="C62" s="75" t="s">
        <v>1700</v>
      </c>
      <c r="D62" s="78" t="s">
        <v>42</v>
      </c>
      <c r="E62" s="78" t="s">
        <v>745</v>
      </c>
      <c r="F62" s="78" t="s">
        <v>1242</v>
      </c>
      <c r="G62" s="78" t="s">
        <v>1701</v>
      </c>
      <c r="H62" s="74" t="s">
        <v>46</v>
      </c>
      <c r="I62" s="79" t="s">
        <v>1702</v>
      </c>
      <c r="J62" s="82"/>
    </row>
    <row r="63" spans="1:10" ht="60" customHeight="1" x14ac:dyDescent="0.25">
      <c r="A63" s="69" t="s">
        <v>339</v>
      </c>
      <c r="B63" s="105">
        <v>76479021257</v>
      </c>
      <c r="C63" s="70" t="s">
        <v>1703</v>
      </c>
      <c r="D63" s="90" t="s">
        <v>42</v>
      </c>
      <c r="E63" s="69" t="s">
        <v>1704</v>
      </c>
      <c r="F63" s="90" t="s">
        <v>1705</v>
      </c>
      <c r="G63" s="90" t="s">
        <v>1706</v>
      </c>
      <c r="H63" s="90" t="s">
        <v>46</v>
      </c>
      <c r="I63" s="91" t="s">
        <v>1707</v>
      </c>
      <c r="J63" s="107" t="str">
        <f>HYPERLINK("mailto:info@dogday.hr","info@dogday.hr / tibor.surjak@gmail.com")</f>
        <v>info@dogday.hr / tibor.surjak@gmail.com</v>
      </c>
    </row>
    <row r="64" spans="1:10" ht="60" customHeight="1" x14ac:dyDescent="0.25">
      <c r="A64" s="73" t="s">
        <v>346</v>
      </c>
      <c r="B64" s="88" t="s">
        <v>1708</v>
      </c>
      <c r="C64" s="70" t="s">
        <v>1709</v>
      </c>
      <c r="D64" s="90" t="s">
        <v>13</v>
      </c>
      <c r="E64" s="90" t="s">
        <v>1710</v>
      </c>
      <c r="F64" s="69" t="s">
        <v>1711</v>
      </c>
      <c r="G64" s="69" t="s">
        <v>1712</v>
      </c>
      <c r="H64" s="90" t="s">
        <v>46</v>
      </c>
      <c r="I64" s="90"/>
      <c r="J64" s="86" t="s">
        <v>1713</v>
      </c>
    </row>
    <row r="65" spans="1:10" ht="60" customHeight="1" x14ac:dyDescent="0.25">
      <c r="A65" s="77" t="s">
        <v>351</v>
      </c>
      <c r="B65" s="105">
        <v>9588363702</v>
      </c>
      <c r="C65" s="70" t="s">
        <v>1714</v>
      </c>
      <c r="D65" s="90" t="s">
        <v>13</v>
      </c>
      <c r="E65" s="69" t="s">
        <v>1715</v>
      </c>
      <c r="F65" s="90" t="s">
        <v>1716</v>
      </c>
      <c r="G65" s="90" t="s">
        <v>1717</v>
      </c>
      <c r="H65" s="90" t="s">
        <v>46</v>
      </c>
      <c r="I65" s="91" t="s">
        <v>1718</v>
      </c>
      <c r="J65" s="107" t="str">
        <f>HYPERLINK("mailto:drvodjelac@drvodjelac.hr","drvodjelac@drvodjelac.hr")</f>
        <v>drvodjelac@drvodjelac.hr</v>
      </c>
    </row>
    <row r="66" spans="1:10" ht="60" customHeight="1" x14ac:dyDescent="0.25">
      <c r="A66" s="81" t="s">
        <v>357</v>
      </c>
      <c r="B66" s="105">
        <v>21973735591</v>
      </c>
      <c r="C66" s="70" t="s">
        <v>1719</v>
      </c>
      <c r="D66" s="90" t="s">
        <v>13</v>
      </c>
      <c r="E66" s="69" t="s">
        <v>1720</v>
      </c>
      <c r="F66" s="69" t="s">
        <v>1721</v>
      </c>
      <c r="G66" s="69" t="s">
        <v>1722</v>
      </c>
      <c r="H66" s="90" t="s">
        <v>46</v>
      </c>
      <c r="I66" s="91"/>
      <c r="J66" s="107"/>
    </row>
    <row r="67" spans="1:10" ht="60" customHeight="1" x14ac:dyDescent="0.25">
      <c r="A67" s="69" t="s">
        <v>363</v>
      </c>
      <c r="B67" s="88" t="s">
        <v>1723</v>
      </c>
      <c r="C67" s="70" t="s">
        <v>1724</v>
      </c>
      <c r="D67" s="78" t="s">
        <v>42</v>
      </c>
      <c r="E67" s="78" t="s">
        <v>1725</v>
      </c>
      <c r="F67" s="69" t="s">
        <v>1726</v>
      </c>
      <c r="G67" s="69" t="s">
        <v>1727</v>
      </c>
      <c r="H67" s="69" t="s">
        <v>46</v>
      </c>
      <c r="I67" s="71"/>
      <c r="J67" s="104" t="s">
        <v>1728</v>
      </c>
    </row>
    <row r="68" spans="1:10" ht="60" customHeight="1" x14ac:dyDescent="0.25">
      <c r="A68" s="73" t="s">
        <v>369</v>
      </c>
      <c r="B68" s="105">
        <v>88219726348</v>
      </c>
      <c r="C68" s="70" t="s">
        <v>1729</v>
      </c>
      <c r="D68" s="90" t="s">
        <v>316</v>
      </c>
      <c r="E68" s="69" t="s">
        <v>852</v>
      </c>
      <c r="F68" s="90" t="s">
        <v>1730</v>
      </c>
      <c r="G68" s="90" t="s">
        <v>1731</v>
      </c>
      <c r="H68" s="90" t="s">
        <v>46</v>
      </c>
      <c r="I68" s="91"/>
      <c r="J68" s="107"/>
    </row>
    <row r="69" spans="1:10" ht="60" customHeight="1" x14ac:dyDescent="0.25">
      <c r="A69" s="77" t="s">
        <v>375</v>
      </c>
      <c r="B69" s="105">
        <v>18754213084</v>
      </c>
      <c r="C69" s="70" t="s">
        <v>1732</v>
      </c>
      <c r="D69" s="90" t="s">
        <v>42</v>
      </c>
      <c r="E69" s="69" t="s">
        <v>194</v>
      </c>
      <c r="F69" s="90" t="s">
        <v>1733</v>
      </c>
      <c r="G69" s="90" t="s">
        <v>1734</v>
      </c>
      <c r="H69" s="90" t="s">
        <v>46</v>
      </c>
      <c r="I69" s="91" t="s">
        <v>1735</v>
      </c>
      <c r="J69" s="107" t="str">
        <f>HYPERLINK("mailto:jura.hr@gmail.com","jura.hr@gmail.com")</f>
        <v>jura.hr@gmail.com</v>
      </c>
    </row>
    <row r="70" spans="1:10" ht="60" customHeight="1" x14ac:dyDescent="0.25">
      <c r="A70" s="81" t="s">
        <v>382</v>
      </c>
      <c r="B70" s="74">
        <v>97919120851</v>
      </c>
      <c r="C70" s="75" t="s">
        <v>1736</v>
      </c>
      <c r="D70" s="78" t="s">
        <v>388</v>
      </c>
      <c r="E70" s="78" t="s">
        <v>1491</v>
      </c>
      <c r="F70" s="78" t="s">
        <v>1737</v>
      </c>
      <c r="G70" s="78" t="s">
        <v>1738</v>
      </c>
      <c r="H70" s="78" t="s">
        <v>46</v>
      </c>
      <c r="I70" s="79" t="s">
        <v>1739</v>
      </c>
      <c r="J70" s="107" t="str">
        <f>HYPERLINK("mailto:doo.edilnova@gmail.com","doo.edilnova@gmail.com")</f>
        <v>doo.edilnova@gmail.com</v>
      </c>
    </row>
    <row r="71" spans="1:10" ht="60" customHeight="1" x14ac:dyDescent="0.25">
      <c r="A71" s="69" t="s">
        <v>386</v>
      </c>
      <c r="B71" s="74">
        <v>17613259521</v>
      </c>
      <c r="C71" s="75" t="s">
        <v>1740</v>
      </c>
      <c r="D71" s="78" t="s">
        <v>13</v>
      </c>
      <c r="E71" s="78" t="s">
        <v>1741</v>
      </c>
      <c r="F71" s="78" t="s">
        <v>1742</v>
      </c>
      <c r="G71" s="78" t="s">
        <v>1743</v>
      </c>
      <c r="H71" s="78" t="s">
        <v>46</v>
      </c>
      <c r="I71" s="79" t="s">
        <v>1744</v>
      </c>
      <c r="J71" s="107" t="str">
        <f>HYPERLINK("mailto:canjuga.kresimir@inet.hr","canjuga.kresimir@inet.hr")</f>
        <v>canjuga.kresimir@inet.hr</v>
      </c>
    </row>
    <row r="72" spans="1:10" ht="60" customHeight="1" x14ac:dyDescent="0.25">
      <c r="A72" s="73" t="s">
        <v>392</v>
      </c>
      <c r="B72" s="74">
        <v>82135398807</v>
      </c>
      <c r="C72" s="75" t="s">
        <v>1745</v>
      </c>
      <c r="D72" s="78" t="s">
        <v>316</v>
      </c>
      <c r="E72" s="78" t="s">
        <v>1746</v>
      </c>
      <c r="F72" s="78" t="s">
        <v>1747</v>
      </c>
      <c r="G72" s="78" t="s">
        <v>1748</v>
      </c>
      <c r="H72" s="78" t="s">
        <v>46</v>
      </c>
      <c r="I72" s="79"/>
      <c r="J72" s="108"/>
    </row>
    <row r="73" spans="1:10" ht="60" customHeight="1" x14ac:dyDescent="0.25">
      <c r="A73" s="77" t="s">
        <v>398</v>
      </c>
      <c r="B73" s="74">
        <v>46917223165</v>
      </c>
      <c r="C73" s="75" t="s">
        <v>2916</v>
      </c>
      <c r="D73" s="78" t="s">
        <v>316</v>
      </c>
      <c r="E73" s="78" t="s">
        <v>2917</v>
      </c>
      <c r="F73" s="78" t="s">
        <v>2918</v>
      </c>
      <c r="G73" s="78" t="s">
        <v>2919</v>
      </c>
      <c r="H73" s="78" t="s">
        <v>46</v>
      </c>
      <c r="I73" s="79"/>
      <c r="J73" s="108"/>
    </row>
    <row r="74" spans="1:10" ht="60" customHeight="1" x14ac:dyDescent="0.25">
      <c r="A74" s="81" t="s">
        <v>403</v>
      </c>
      <c r="B74" s="88" t="s">
        <v>1749</v>
      </c>
      <c r="C74" s="75" t="s">
        <v>1750</v>
      </c>
      <c r="D74" s="78" t="s">
        <v>42</v>
      </c>
      <c r="E74" s="69" t="s">
        <v>1451</v>
      </c>
      <c r="F74" s="78" t="s">
        <v>366</v>
      </c>
      <c r="G74" s="78" t="s">
        <v>367</v>
      </c>
      <c r="H74" s="78" t="s">
        <v>25</v>
      </c>
      <c r="I74" s="79" t="s">
        <v>368</v>
      </c>
      <c r="J74" s="83" t="str">
        <f>HYPERLINK("mailto:elektrogolub@gmail.com","elektrogolub@gmail.com ")</f>
        <v xml:space="preserve">elektrogolub@gmail.com </v>
      </c>
    </row>
    <row r="75" spans="1:10" ht="60" customHeight="1" x14ac:dyDescent="0.25">
      <c r="A75" s="69" t="s">
        <v>409</v>
      </c>
      <c r="B75" s="109">
        <v>23189439613</v>
      </c>
      <c r="C75" s="70" t="s">
        <v>1751</v>
      </c>
      <c r="D75" s="90" t="s">
        <v>42</v>
      </c>
      <c r="E75" s="69" t="s">
        <v>1583</v>
      </c>
      <c r="F75" s="69" t="s">
        <v>1752</v>
      </c>
      <c r="G75" s="69" t="s">
        <v>1753</v>
      </c>
      <c r="H75" s="90" t="s">
        <v>1380</v>
      </c>
      <c r="I75" s="91" t="s">
        <v>1754</v>
      </c>
      <c r="J75" s="110" t="s">
        <v>1755</v>
      </c>
    </row>
    <row r="76" spans="1:10" ht="60" customHeight="1" x14ac:dyDescent="0.25">
      <c r="A76" s="73" t="s">
        <v>417</v>
      </c>
      <c r="B76" s="74">
        <v>29149422123</v>
      </c>
      <c r="C76" s="75" t="s">
        <v>1756</v>
      </c>
      <c r="D76" s="78" t="s">
        <v>42</v>
      </c>
      <c r="E76" s="78" t="s">
        <v>1757</v>
      </c>
      <c r="F76" s="78" t="s">
        <v>1758</v>
      </c>
      <c r="G76" s="78" t="s">
        <v>1759</v>
      </c>
      <c r="H76" s="78" t="s">
        <v>46</v>
      </c>
      <c r="I76" s="79"/>
      <c r="J76" s="108"/>
    </row>
    <row r="77" spans="1:10" ht="60" customHeight="1" x14ac:dyDescent="0.25">
      <c r="A77" s="77" t="s">
        <v>423</v>
      </c>
      <c r="B77" s="74">
        <v>85174063121</v>
      </c>
      <c r="C77" s="75" t="s">
        <v>1760</v>
      </c>
      <c r="D77" s="78" t="s">
        <v>717</v>
      </c>
      <c r="E77" s="78" t="s">
        <v>1761</v>
      </c>
      <c r="F77" s="78" t="s">
        <v>1762</v>
      </c>
      <c r="G77" s="78" t="s">
        <v>1763</v>
      </c>
      <c r="H77" s="78" t="s">
        <v>46</v>
      </c>
      <c r="I77" s="79" t="s">
        <v>1764</v>
      </c>
      <c r="J77" s="82" t="s">
        <v>1765</v>
      </c>
    </row>
    <row r="78" spans="1:10" ht="60" customHeight="1" x14ac:dyDescent="0.25">
      <c r="A78" s="81" t="s">
        <v>429</v>
      </c>
      <c r="B78" s="74">
        <v>85174063121</v>
      </c>
      <c r="C78" s="75" t="s">
        <v>1766</v>
      </c>
      <c r="D78" s="78" t="s">
        <v>717</v>
      </c>
      <c r="E78" s="78" t="s">
        <v>1767</v>
      </c>
      <c r="F78" s="78" t="s">
        <v>1768</v>
      </c>
      <c r="G78" s="78" t="s">
        <v>1769</v>
      </c>
      <c r="H78" s="78" t="s">
        <v>46</v>
      </c>
      <c r="I78" s="79" t="s">
        <v>1770</v>
      </c>
      <c r="J78" s="107" t="str">
        <f>HYPERLINK("mailto:elmok@vz.t-com.hr","elmok@vz.t-com.hr")</f>
        <v>elmok@vz.t-com.hr</v>
      </c>
    </row>
    <row r="79" spans="1:10" ht="60" customHeight="1" x14ac:dyDescent="0.25">
      <c r="A79" s="69" t="s">
        <v>436</v>
      </c>
      <c r="B79" s="74">
        <v>98775315804</v>
      </c>
      <c r="C79" s="75" t="s">
        <v>1771</v>
      </c>
      <c r="D79" s="78" t="s">
        <v>42</v>
      </c>
      <c r="E79" s="78" t="s">
        <v>1772</v>
      </c>
      <c r="F79" s="78" t="s">
        <v>1773</v>
      </c>
      <c r="G79" s="78" t="s">
        <v>1774</v>
      </c>
      <c r="H79" s="78" t="s">
        <v>46</v>
      </c>
      <c r="I79" s="79" t="s">
        <v>1775</v>
      </c>
      <c r="J79" s="108"/>
    </row>
    <row r="80" spans="1:10" ht="60" customHeight="1" x14ac:dyDescent="0.25">
      <c r="A80" s="73" t="s">
        <v>442</v>
      </c>
      <c r="B80" s="105">
        <v>41788960041</v>
      </c>
      <c r="C80" s="70" t="s">
        <v>1776</v>
      </c>
      <c r="D80" s="90" t="s">
        <v>42</v>
      </c>
      <c r="E80" s="69" t="s">
        <v>1445</v>
      </c>
      <c r="F80" s="90" t="s">
        <v>1777</v>
      </c>
      <c r="G80" s="90" t="s">
        <v>1778</v>
      </c>
      <c r="H80" s="90" t="s">
        <v>46</v>
      </c>
      <c r="I80" s="91" t="s">
        <v>1779</v>
      </c>
      <c r="J80" s="80" t="str">
        <f>HYPERLINK("mailto:branko@etika.hr","branko@etika.hr")</f>
        <v>branko@etika.hr</v>
      </c>
    </row>
    <row r="81" spans="1:10" ht="60" customHeight="1" x14ac:dyDescent="0.25">
      <c r="A81" s="77" t="s">
        <v>447</v>
      </c>
      <c r="B81" s="105">
        <v>97352466132</v>
      </c>
      <c r="C81" s="70" t="s">
        <v>1780</v>
      </c>
      <c r="D81" s="90" t="s">
        <v>1781</v>
      </c>
      <c r="E81" s="90" t="s">
        <v>1782</v>
      </c>
      <c r="F81" s="90" t="s">
        <v>803</v>
      </c>
      <c r="G81" s="90" t="s">
        <v>804</v>
      </c>
      <c r="H81" s="90" t="s">
        <v>46</v>
      </c>
      <c r="I81" s="91" t="s">
        <v>1783</v>
      </c>
      <c r="J81" s="80" t="str">
        <f>HYPERLINK("mailto:mirza.belcar@gmail.com","mirza.belcar@gmail.com")</f>
        <v>mirza.belcar@gmail.com</v>
      </c>
    </row>
    <row r="82" spans="1:10" ht="60" customHeight="1" x14ac:dyDescent="0.25">
      <c r="A82" s="81" t="s">
        <v>453</v>
      </c>
      <c r="B82" s="78">
        <v>71560295346</v>
      </c>
      <c r="C82" s="75" t="s">
        <v>1784</v>
      </c>
      <c r="D82" s="78" t="s">
        <v>1462</v>
      </c>
      <c r="E82" s="78" t="s">
        <v>1785</v>
      </c>
      <c r="F82" s="78" t="s">
        <v>1786</v>
      </c>
      <c r="G82" s="78" t="s">
        <v>1787</v>
      </c>
      <c r="H82" s="74" t="s">
        <v>46</v>
      </c>
      <c r="I82" s="79" t="s">
        <v>1788</v>
      </c>
      <c r="J82" s="82"/>
    </row>
    <row r="83" spans="1:10" ht="60" customHeight="1" x14ac:dyDescent="0.25">
      <c r="A83" s="69" t="s">
        <v>458</v>
      </c>
      <c r="B83" s="78">
        <v>28567792532</v>
      </c>
      <c r="C83" s="75" t="s">
        <v>1789</v>
      </c>
      <c r="D83" s="78" t="s">
        <v>1462</v>
      </c>
      <c r="E83" s="78" t="s">
        <v>1445</v>
      </c>
      <c r="F83" s="78" t="s">
        <v>1790</v>
      </c>
      <c r="G83" s="78" t="s">
        <v>1791</v>
      </c>
      <c r="H83" s="74" t="s">
        <v>1792</v>
      </c>
      <c r="I83" s="79"/>
      <c r="J83" s="80"/>
    </row>
    <row r="84" spans="1:10" ht="60" customHeight="1" x14ac:dyDescent="0.25">
      <c r="A84" s="73" t="s">
        <v>466</v>
      </c>
      <c r="B84" s="111">
        <v>14501351721</v>
      </c>
      <c r="C84" s="112" t="s">
        <v>1793</v>
      </c>
      <c r="D84" s="111" t="s">
        <v>316</v>
      </c>
      <c r="E84" s="113" t="s">
        <v>1491</v>
      </c>
      <c r="F84" s="113" t="s">
        <v>1794</v>
      </c>
      <c r="G84" s="113" t="s">
        <v>1795</v>
      </c>
      <c r="H84" s="111" t="s">
        <v>46</v>
      </c>
      <c r="I84" s="114" t="s">
        <v>1796</v>
      </c>
      <c r="J84" s="115" t="s">
        <v>1797</v>
      </c>
    </row>
    <row r="85" spans="1:10" ht="60" customHeight="1" x14ac:dyDescent="0.25">
      <c r="A85" s="77" t="s">
        <v>472</v>
      </c>
      <c r="B85" s="78">
        <v>85821130368</v>
      </c>
      <c r="C85" s="75" t="s">
        <v>1798</v>
      </c>
      <c r="D85" s="78" t="s">
        <v>165</v>
      </c>
      <c r="E85" s="78" t="s">
        <v>1799</v>
      </c>
      <c r="F85" s="78" t="s">
        <v>1800</v>
      </c>
      <c r="G85" s="78" t="s">
        <v>1801</v>
      </c>
      <c r="H85" s="74" t="s">
        <v>46</v>
      </c>
      <c r="I85" s="116" t="s">
        <v>1802</v>
      </c>
      <c r="J85" s="82" t="s">
        <v>1803</v>
      </c>
    </row>
    <row r="86" spans="1:10" ht="60" customHeight="1" x14ac:dyDescent="0.25">
      <c r="A86" s="81" t="s">
        <v>480</v>
      </c>
      <c r="B86" s="78">
        <v>3573400194</v>
      </c>
      <c r="C86" s="75" t="s">
        <v>1804</v>
      </c>
      <c r="D86" s="78" t="s">
        <v>42</v>
      </c>
      <c r="E86" s="78" t="s">
        <v>701</v>
      </c>
      <c r="F86" s="78" t="s">
        <v>1805</v>
      </c>
      <c r="G86" s="78" t="s">
        <v>1806</v>
      </c>
      <c r="H86" s="78" t="s">
        <v>269</v>
      </c>
      <c r="I86" s="79" t="s">
        <v>1807</v>
      </c>
      <c r="J86" s="87"/>
    </row>
    <row r="87" spans="1:10" ht="60" customHeight="1" x14ac:dyDescent="0.25">
      <c r="A87" s="69" t="s">
        <v>485</v>
      </c>
      <c r="B87" s="105">
        <v>97930178794</v>
      </c>
      <c r="C87" s="70" t="s">
        <v>1808</v>
      </c>
      <c r="D87" s="90" t="s">
        <v>42</v>
      </c>
      <c r="E87" s="69" t="s">
        <v>1809</v>
      </c>
      <c r="F87" s="90" t="s">
        <v>1810</v>
      </c>
      <c r="G87" s="90" t="s">
        <v>1811</v>
      </c>
      <c r="H87" s="90" t="s">
        <v>46</v>
      </c>
      <c r="I87" s="91" t="s">
        <v>1812</v>
      </c>
      <c r="J87" s="80" t="str">
        <f>HYPERLINK("mailto:fotogeci@fotogeci.hrgeci.prom@vz.t-com.hr","fotogeci@fotogeci.hr                    geci.prom@vz.t-com.hr")</f>
        <v>fotogeci@fotogeci.hr                    geci.prom@vz.t-com.hr</v>
      </c>
    </row>
    <row r="88" spans="1:10" ht="60" customHeight="1" x14ac:dyDescent="0.25">
      <c r="A88" s="73" t="s">
        <v>490</v>
      </c>
      <c r="B88" s="69" t="s">
        <v>1813</v>
      </c>
      <c r="C88" s="70" t="s">
        <v>1814</v>
      </c>
      <c r="D88" s="69" t="s">
        <v>1462</v>
      </c>
      <c r="E88" s="69" t="s">
        <v>1815</v>
      </c>
      <c r="F88" s="69" t="s">
        <v>1816</v>
      </c>
      <c r="G88" s="69" t="s">
        <v>1817</v>
      </c>
      <c r="H88" s="69" t="s">
        <v>46</v>
      </c>
      <c r="I88" s="71"/>
      <c r="J88" s="87" t="s">
        <v>1818</v>
      </c>
    </row>
    <row r="89" spans="1:10" ht="60" customHeight="1" x14ac:dyDescent="0.25">
      <c r="A89" s="77" t="s">
        <v>497</v>
      </c>
      <c r="B89" s="69">
        <v>79443435645</v>
      </c>
      <c r="C89" s="70" t="s">
        <v>2896</v>
      </c>
      <c r="D89" s="69" t="s">
        <v>2847</v>
      </c>
      <c r="E89" s="69" t="s">
        <v>2897</v>
      </c>
      <c r="F89" s="69" t="s">
        <v>2898</v>
      </c>
      <c r="G89" s="69" t="s">
        <v>2899</v>
      </c>
      <c r="H89" s="69" t="s">
        <v>17</v>
      </c>
      <c r="I89" s="71"/>
      <c r="J89" s="87"/>
    </row>
    <row r="90" spans="1:10" ht="60" customHeight="1" x14ac:dyDescent="0.25">
      <c r="A90" s="81" t="s">
        <v>503</v>
      </c>
      <c r="B90" s="69" t="s">
        <v>1819</v>
      </c>
      <c r="C90" s="70" t="s">
        <v>1820</v>
      </c>
      <c r="D90" s="69" t="s">
        <v>1462</v>
      </c>
      <c r="E90" s="69" t="s">
        <v>1821</v>
      </c>
      <c r="F90" s="69" t="s">
        <v>1822</v>
      </c>
      <c r="G90" s="69" t="s">
        <v>1823</v>
      </c>
      <c r="H90" s="69" t="s">
        <v>46</v>
      </c>
      <c r="I90" s="106" t="s">
        <v>1824</v>
      </c>
      <c r="J90" s="104" t="s">
        <v>1818</v>
      </c>
    </row>
    <row r="91" spans="1:10" ht="60" customHeight="1" x14ac:dyDescent="0.25">
      <c r="A91" s="69" t="s">
        <v>508</v>
      </c>
      <c r="B91" s="105">
        <v>91311178247</v>
      </c>
      <c r="C91" s="70" t="s">
        <v>1825</v>
      </c>
      <c r="D91" s="90" t="s">
        <v>42</v>
      </c>
      <c r="E91" s="69" t="s">
        <v>553</v>
      </c>
      <c r="F91" s="90" t="s">
        <v>1826</v>
      </c>
      <c r="G91" s="90" t="s">
        <v>1827</v>
      </c>
      <c r="H91" s="90" t="s">
        <v>46</v>
      </c>
      <c r="I91" s="91" t="s">
        <v>1828</v>
      </c>
      <c r="J91" s="80" t="str">
        <f>HYPERLINK("mailto:kramaric.knjigovodstvo@gmail.com","kramaric.knjigovodstvo@gmail.com")</f>
        <v>kramaric.knjigovodstvo@gmail.com</v>
      </c>
    </row>
    <row r="92" spans="1:10" ht="60" customHeight="1" x14ac:dyDescent="0.25">
      <c r="A92" s="73" t="s">
        <v>514</v>
      </c>
      <c r="B92" s="88" t="s">
        <v>1829</v>
      </c>
      <c r="C92" s="70" t="s">
        <v>1830</v>
      </c>
      <c r="D92" s="78" t="s">
        <v>42</v>
      </c>
      <c r="E92" s="69" t="s">
        <v>1831</v>
      </c>
      <c r="F92" s="69" t="s">
        <v>1832</v>
      </c>
      <c r="G92" s="69" t="s">
        <v>1833</v>
      </c>
      <c r="H92" s="69" t="s">
        <v>1500</v>
      </c>
      <c r="I92" s="79"/>
      <c r="J92" s="104" t="s">
        <v>1834</v>
      </c>
    </row>
    <row r="93" spans="1:10" ht="60" customHeight="1" x14ac:dyDescent="0.25">
      <c r="A93" s="77" t="s">
        <v>521</v>
      </c>
      <c r="B93" s="78">
        <v>22985839306</v>
      </c>
      <c r="C93" s="75" t="s">
        <v>1835</v>
      </c>
      <c r="D93" s="78" t="s">
        <v>460</v>
      </c>
      <c r="E93" s="78" t="s">
        <v>194</v>
      </c>
      <c r="F93" s="78" t="s">
        <v>1836</v>
      </c>
      <c r="G93" s="78" t="s">
        <v>1837</v>
      </c>
      <c r="H93" s="74" t="s">
        <v>1838</v>
      </c>
      <c r="I93" s="79" t="s">
        <v>1839</v>
      </c>
      <c r="J93" s="80"/>
    </row>
    <row r="94" spans="1:10" ht="60" customHeight="1" x14ac:dyDescent="0.25">
      <c r="A94" s="81" t="s">
        <v>527</v>
      </c>
      <c r="B94" s="78" t="s">
        <v>1840</v>
      </c>
      <c r="C94" s="75" t="s">
        <v>1841</v>
      </c>
      <c r="D94" s="78" t="s">
        <v>21</v>
      </c>
      <c r="E94" s="78" t="s">
        <v>1842</v>
      </c>
      <c r="F94" s="78" t="s">
        <v>1843</v>
      </c>
      <c r="G94" s="78" t="s">
        <v>1844</v>
      </c>
      <c r="H94" s="74" t="s">
        <v>46</v>
      </c>
      <c r="I94" s="79" t="s">
        <v>1845</v>
      </c>
      <c r="J94" s="82"/>
    </row>
    <row r="95" spans="1:10" ht="60" customHeight="1" x14ac:dyDescent="0.25">
      <c r="A95" s="69" t="s">
        <v>534</v>
      </c>
      <c r="B95" s="105">
        <v>99346794700</v>
      </c>
      <c r="C95" s="70" t="s">
        <v>1846</v>
      </c>
      <c r="D95" s="90" t="s">
        <v>42</v>
      </c>
      <c r="E95" s="90" t="s">
        <v>1847</v>
      </c>
      <c r="F95" s="90" t="s">
        <v>1848</v>
      </c>
      <c r="G95" s="90" t="s">
        <v>1849</v>
      </c>
      <c r="H95" s="90" t="s">
        <v>46</v>
      </c>
      <c r="I95" s="91" t="s">
        <v>1850</v>
      </c>
      <c r="J95" s="80" t="str">
        <f>HYPERLINK("mailto:galictrans1@h-1.hr","galictrans1@h-1.hr")</f>
        <v>galictrans1@h-1.hr</v>
      </c>
    </row>
    <row r="96" spans="1:10" ht="60" customHeight="1" x14ac:dyDescent="0.25">
      <c r="A96" s="73" t="s">
        <v>539</v>
      </c>
      <c r="B96" s="105">
        <v>59038459803</v>
      </c>
      <c r="C96" s="70" t="s">
        <v>1851</v>
      </c>
      <c r="D96" s="90" t="s">
        <v>42</v>
      </c>
      <c r="E96" s="69" t="s">
        <v>1852</v>
      </c>
      <c r="F96" s="90" t="s">
        <v>1853</v>
      </c>
      <c r="G96" s="90" t="s">
        <v>1854</v>
      </c>
      <c r="H96" s="90" t="s">
        <v>46</v>
      </c>
      <c r="I96" s="91"/>
      <c r="J96" s="80"/>
    </row>
    <row r="97" spans="1:10" ht="60" customHeight="1" x14ac:dyDescent="0.25">
      <c r="A97" s="77" t="s">
        <v>546</v>
      </c>
      <c r="B97" s="88" t="s">
        <v>1855</v>
      </c>
      <c r="C97" s="70" t="s">
        <v>1856</v>
      </c>
      <c r="D97" s="90" t="s">
        <v>13</v>
      </c>
      <c r="E97" s="90" t="s">
        <v>1857</v>
      </c>
      <c r="F97" s="69" t="s">
        <v>1858</v>
      </c>
      <c r="G97" s="69" t="s">
        <v>1859</v>
      </c>
      <c r="H97" s="90" t="s">
        <v>46</v>
      </c>
      <c r="I97" s="90"/>
      <c r="J97" s="87" t="s">
        <v>1860</v>
      </c>
    </row>
    <row r="98" spans="1:10" ht="60" customHeight="1" x14ac:dyDescent="0.25">
      <c r="A98" s="81" t="s">
        <v>551</v>
      </c>
      <c r="B98" s="88" t="s">
        <v>1861</v>
      </c>
      <c r="C98" s="70" t="s">
        <v>1862</v>
      </c>
      <c r="D98" s="78" t="s">
        <v>42</v>
      </c>
      <c r="E98" s="69" t="s">
        <v>1809</v>
      </c>
      <c r="F98" s="69" t="s">
        <v>1810</v>
      </c>
      <c r="G98" s="69" t="s">
        <v>1863</v>
      </c>
      <c r="H98" s="69" t="s">
        <v>46</v>
      </c>
      <c r="I98" s="79"/>
      <c r="J98" s="104" t="s">
        <v>1864</v>
      </c>
    </row>
    <row r="99" spans="1:10" ht="60" customHeight="1" x14ac:dyDescent="0.25">
      <c r="A99" s="69" t="s">
        <v>558</v>
      </c>
      <c r="B99" s="85">
        <v>52946342191</v>
      </c>
      <c r="C99" s="92" t="s">
        <v>1865</v>
      </c>
      <c r="D99" s="85" t="s">
        <v>42</v>
      </c>
      <c r="E99" s="90" t="s">
        <v>1445</v>
      </c>
      <c r="F99" s="85" t="s">
        <v>1134</v>
      </c>
      <c r="G99" s="90" t="s">
        <v>1866</v>
      </c>
      <c r="H99" s="85" t="s">
        <v>46</v>
      </c>
      <c r="I99" s="117" t="s">
        <v>1867</v>
      </c>
      <c r="J99" s="86" t="s">
        <v>1868</v>
      </c>
    </row>
    <row r="100" spans="1:10" ht="60" customHeight="1" x14ac:dyDescent="0.25">
      <c r="A100" s="73" t="s">
        <v>563</v>
      </c>
      <c r="B100" s="105">
        <v>63231099989</v>
      </c>
      <c r="C100" s="70" t="s">
        <v>1869</v>
      </c>
      <c r="D100" s="90" t="s">
        <v>1870</v>
      </c>
      <c r="E100" s="69" t="s">
        <v>1871</v>
      </c>
      <c r="F100" s="90" t="s">
        <v>1872</v>
      </c>
      <c r="G100" s="90" t="s">
        <v>1873</v>
      </c>
      <c r="H100" s="90" t="s">
        <v>46</v>
      </c>
      <c r="I100" s="91" t="s">
        <v>1874</v>
      </c>
      <c r="J100" s="80" t="str">
        <f>HYPERLINK("mailto:geoizmjera1@vz.t-com.hr","geoizmjera1@vz.t-com.hr")</f>
        <v>geoizmjera1@vz.t-com.hr</v>
      </c>
    </row>
    <row r="101" spans="1:10" ht="60" customHeight="1" x14ac:dyDescent="0.25">
      <c r="A101" s="77" t="s">
        <v>568</v>
      </c>
      <c r="B101" s="105">
        <v>50049153439</v>
      </c>
      <c r="C101" s="70" t="s">
        <v>1875</v>
      </c>
      <c r="D101" s="90" t="s">
        <v>388</v>
      </c>
      <c r="E101" s="118" t="s">
        <v>1876</v>
      </c>
      <c r="F101" s="90" t="s">
        <v>1877</v>
      </c>
      <c r="G101" s="69" t="s">
        <v>1878</v>
      </c>
      <c r="H101" s="90" t="s">
        <v>46</v>
      </c>
      <c r="I101" s="119" t="s">
        <v>1879</v>
      </c>
      <c r="J101" s="14" t="s">
        <v>1880</v>
      </c>
    </row>
    <row r="102" spans="1:10" ht="60" customHeight="1" x14ac:dyDescent="0.25">
      <c r="A102" s="81" t="s">
        <v>573</v>
      </c>
      <c r="B102" s="78">
        <v>79953054557</v>
      </c>
      <c r="C102" s="75" t="s">
        <v>1881</v>
      </c>
      <c r="D102" s="78" t="s">
        <v>42</v>
      </c>
      <c r="E102" s="78" t="s">
        <v>1882</v>
      </c>
      <c r="F102" s="78" t="s">
        <v>1883</v>
      </c>
      <c r="G102" s="78" t="s">
        <v>1884</v>
      </c>
      <c r="H102" s="74" t="s">
        <v>46</v>
      </c>
      <c r="I102" s="79" t="s">
        <v>1885</v>
      </c>
      <c r="J102" s="80"/>
    </row>
    <row r="103" spans="1:10" ht="60" customHeight="1" x14ac:dyDescent="0.25">
      <c r="A103" s="69" t="s">
        <v>580</v>
      </c>
      <c r="B103" s="105">
        <v>70160890895</v>
      </c>
      <c r="C103" s="70" t="s">
        <v>1886</v>
      </c>
      <c r="D103" s="90" t="s">
        <v>42</v>
      </c>
      <c r="E103" s="69" t="s">
        <v>1887</v>
      </c>
      <c r="F103" s="90" t="s">
        <v>1888</v>
      </c>
      <c r="G103" s="90" t="s">
        <v>1889</v>
      </c>
      <c r="H103" s="90" t="s">
        <v>46</v>
      </c>
      <c r="I103" s="91"/>
      <c r="J103" s="82" t="s">
        <v>1890</v>
      </c>
    </row>
    <row r="104" spans="1:10" ht="60" customHeight="1" x14ac:dyDescent="0.25">
      <c r="A104" s="73" t="s">
        <v>585</v>
      </c>
      <c r="B104" s="105">
        <v>33124832241</v>
      </c>
      <c r="C104" s="70" t="s">
        <v>1891</v>
      </c>
      <c r="D104" s="90" t="s">
        <v>388</v>
      </c>
      <c r="E104" s="69" t="s">
        <v>1491</v>
      </c>
      <c r="F104" s="90" t="s">
        <v>1892</v>
      </c>
      <c r="G104" s="90" t="s">
        <v>1893</v>
      </c>
      <c r="H104" s="90" t="s">
        <v>46</v>
      </c>
      <c r="I104" s="91" t="s">
        <v>1894</v>
      </c>
      <c r="J104" s="120"/>
    </row>
    <row r="105" spans="1:10" ht="60" customHeight="1" x14ac:dyDescent="0.25">
      <c r="A105" s="77" t="s">
        <v>589</v>
      </c>
      <c r="B105" s="105">
        <v>66928859860</v>
      </c>
      <c r="C105" s="70" t="s">
        <v>1895</v>
      </c>
      <c r="D105" s="90" t="s">
        <v>1462</v>
      </c>
      <c r="E105" s="69" t="s">
        <v>1896</v>
      </c>
      <c r="F105" s="90" t="s">
        <v>1897</v>
      </c>
      <c r="G105" s="90" t="s">
        <v>1898</v>
      </c>
      <c r="H105" s="90" t="s">
        <v>46</v>
      </c>
      <c r="I105" s="91" t="s">
        <v>1899</v>
      </c>
      <c r="J105" s="80" t="str">
        <f>HYPERLINK("mailto:golubcommerce@gmail.com","golubcommerce@gmail.com")</f>
        <v>golubcommerce@gmail.com</v>
      </c>
    </row>
    <row r="106" spans="1:10" ht="60" customHeight="1" x14ac:dyDescent="0.25">
      <c r="A106" s="81" t="s">
        <v>594</v>
      </c>
      <c r="B106" s="105">
        <v>36650377505</v>
      </c>
      <c r="C106" s="70" t="s">
        <v>1900</v>
      </c>
      <c r="D106" s="90" t="s">
        <v>13</v>
      </c>
      <c r="E106" s="69" t="s">
        <v>1901</v>
      </c>
      <c r="F106" s="90" t="s">
        <v>1902</v>
      </c>
      <c r="G106" s="90" t="s">
        <v>1903</v>
      </c>
      <c r="H106" s="90" t="s">
        <v>1904</v>
      </c>
      <c r="I106" s="91" t="s">
        <v>1905</v>
      </c>
      <c r="J106" s="80" t="s">
        <v>1906</v>
      </c>
    </row>
    <row r="107" spans="1:10" ht="60" customHeight="1" x14ac:dyDescent="0.25">
      <c r="A107" s="69" t="s">
        <v>601</v>
      </c>
      <c r="B107" s="85">
        <v>70216553879</v>
      </c>
      <c r="C107" s="92" t="s">
        <v>1907</v>
      </c>
      <c r="D107" s="85" t="s">
        <v>316</v>
      </c>
      <c r="E107" s="90" t="s">
        <v>904</v>
      </c>
      <c r="F107" s="90" t="s">
        <v>1908</v>
      </c>
      <c r="G107" s="90" t="s">
        <v>1909</v>
      </c>
      <c r="H107" s="85" t="s">
        <v>748</v>
      </c>
      <c r="I107" s="93"/>
      <c r="J107" s="94"/>
    </row>
    <row r="108" spans="1:10" ht="60" customHeight="1" x14ac:dyDescent="0.25">
      <c r="A108" s="73" t="s">
        <v>606</v>
      </c>
      <c r="B108" s="121">
        <v>90153308</v>
      </c>
      <c r="C108" s="70" t="s">
        <v>1910</v>
      </c>
      <c r="D108" s="90" t="s">
        <v>388</v>
      </c>
      <c r="E108" s="69" t="s">
        <v>1491</v>
      </c>
      <c r="F108" s="90" t="s">
        <v>493</v>
      </c>
      <c r="G108" s="90" t="s">
        <v>494</v>
      </c>
      <c r="H108" s="90" t="s">
        <v>25</v>
      </c>
      <c r="I108" s="91" t="s">
        <v>495</v>
      </c>
      <c r="J108" s="83" t="s">
        <v>496</v>
      </c>
    </row>
    <row r="109" spans="1:10" ht="60" customHeight="1" x14ac:dyDescent="0.25">
      <c r="A109" s="77" t="s">
        <v>612</v>
      </c>
      <c r="B109" s="122" t="s">
        <v>1911</v>
      </c>
      <c r="C109" s="123" t="s">
        <v>1912</v>
      </c>
      <c r="D109" s="69" t="s">
        <v>316</v>
      </c>
      <c r="E109" s="69" t="s">
        <v>1491</v>
      </c>
      <c r="F109" s="69" t="s">
        <v>1913</v>
      </c>
      <c r="G109" s="69" t="s">
        <v>1914</v>
      </c>
      <c r="H109" s="69" t="s">
        <v>46</v>
      </c>
      <c r="I109" s="124"/>
      <c r="J109" s="87" t="s">
        <v>1713</v>
      </c>
    </row>
    <row r="110" spans="1:10" ht="60" customHeight="1" x14ac:dyDescent="0.25">
      <c r="A110" s="81" t="s">
        <v>617</v>
      </c>
      <c r="B110" s="125" t="s">
        <v>1915</v>
      </c>
      <c r="C110" s="70" t="s">
        <v>1916</v>
      </c>
      <c r="D110" s="69" t="s">
        <v>316</v>
      </c>
      <c r="E110" s="69" t="s">
        <v>1491</v>
      </c>
      <c r="F110" s="69" t="s">
        <v>1917</v>
      </c>
      <c r="G110" s="69" t="s">
        <v>1918</v>
      </c>
      <c r="H110" s="69" t="s">
        <v>46</v>
      </c>
      <c r="I110" s="71"/>
      <c r="J110" s="86" t="s">
        <v>1919</v>
      </c>
    </row>
    <row r="111" spans="1:10" ht="60" customHeight="1" x14ac:dyDescent="0.25">
      <c r="A111" s="69" t="s">
        <v>624</v>
      </c>
      <c r="B111" s="105">
        <v>85409993966</v>
      </c>
      <c r="C111" s="70" t="s">
        <v>1920</v>
      </c>
      <c r="D111" s="90" t="s">
        <v>1462</v>
      </c>
      <c r="E111" s="69" t="s">
        <v>1921</v>
      </c>
      <c r="F111" s="90" t="s">
        <v>1922</v>
      </c>
      <c r="G111" s="90" t="s">
        <v>1698</v>
      </c>
      <c r="H111" s="90" t="s">
        <v>46</v>
      </c>
      <c r="I111" s="91" t="s">
        <v>1923</v>
      </c>
      <c r="J111" s="80" t="str">
        <f>HYPERLINK("mailto:gregur-invest@vz.t-com.hr","gregur-invest@vz.t-com.hr")</f>
        <v>gregur-invest@vz.t-com.hr</v>
      </c>
    </row>
    <row r="112" spans="1:10" ht="60" customHeight="1" x14ac:dyDescent="0.25">
      <c r="A112" s="73" t="s">
        <v>632</v>
      </c>
      <c r="B112" s="78">
        <v>82201491095</v>
      </c>
      <c r="C112" s="75" t="s">
        <v>1924</v>
      </c>
      <c r="D112" s="78" t="s">
        <v>21</v>
      </c>
      <c r="E112" s="78" t="s">
        <v>1857</v>
      </c>
      <c r="F112" s="78" t="s">
        <v>1925</v>
      </c>
      <c r="G112" s="78" t="s">
        <v>1926</v>
      </c>
      <c r="H112" s="74" t="s">
        <v>46</v>
      </c>
      <c r="I112" s="79" t="s">
        <v>1927</v>
      </c>
      <c r="J112" s="82" t="s">
        <v>1928</v>
      </c>
    </row>
    <row r="113" spans="1:10" ht="60" customHeight="1" x14ac:dyDescent="0.25">
      <c r="A113" s="77" t="s">
        <v>638</v>
      </c>
      <c r="B113" s="105">
        <v>61725218257</v>
      </c>
      <c r="C113" s="70" t="s">
        <v>1929</v>
      </c>
      <c r="D113" s="90" t="s">
        <v>1930</v>
      </c>
      <c r="E113" s="69" t="s">
        <v>1931</v>
      </c>
      <c r="F113" s="90" t="s">
        <v>1932</v>
      </c>
      <c r="G113" s="69" t="s">
        <v>1933</v>
      </c>
      <c r="H113" s="90" t="s">
        <v>46</v>
      </c>
      <c r="I113" s="91" t="s">
        <v>1934</v>
      </c>
      <c r="J113" s="80" t="str">
        <f>HYPERLINK("mailto:info@habek.hr","info@habek.hr ")</f>
        <v xml:space="preserve">info@habek.hr </v>
      </c>
    </row>
    <row r="114" spans="1:10" ht="60" customHeight="1" x14ac:dyDescent="0.25">
      <c r="A114" s="81" t="s">
        <v>643</v>
      </c>
      <c r="B114" s="105">
        <v>84139019223</v>
      </c>
      <c r="C114" s="70" t="s">
        <v>1935</v>
      </c>
      <c r="D114" s="90" t="s">
        <v>388</v>
      </c>
      <c r="E114" s="69" t="s">
        <v>1491</v>
      </c>
      <c r="F114" s="90" t="s">
        <v>1936</v>
      </c>
      <c r="G114" s="90" t="s">
        <v>1937</v>
      </c>
      <c r="H114" s="90" t="s">
        <v>46</v>
      </c>
      <c r="I114" s="91" t="s">
        <v>1938</v>
      </c>
      <c r="J114" s="82" t="s">
        <v>1939</v>
      </c>
    </row>
    <row r="115" spans="1:10" ht="60" customHeight="1" x14ac:dyDescent="0.25">
      <c r="A115" s="69" t="s">
        <v>648</v>
      </c>
      <c r="B115" s="69">
        <v>91271053</v>
      </c>
      <c r="C115" s="70" t="s">
        <v>1940</v>
      </c>
      <c r="D115" s="90" t="s">
        <v>13</v>
      </c>
      <c r="E115" s="69" t="s">
        <v>1720</v>
      </c>
      <c r="F115" s="90" t="s">
        <v>511</v>
      </c>
      <c r="G115" s="90" t="s">
        <v>512</v>
      </c>
      <c r="H115" s="90" t="s">
        <v>131</v>
      </c>
      <c r="I115" s="91" t="s">
        <v>513</v>
      </c>
      <c r="J115" s="83" t="str">
        <f>HYPERLINK("mailto:alenkahabuzin@hotmail.com","alenkahabuzin@hotmail.com")</f>
        <v>alenkahabuzin@hotmail.com</v>
      </c>
    </row>
    <row r="116" spans="1:10" ht="60" customHeight="1" x14ac:dyDescent="0.25">
      <c r="A116" s="73" t="s">
        <v>655</v>
      </c>
      <c r="B116" s="105">
        <v>64113789768</v>
      </c>
      <c r="C116" s="70" t="s">
        <v>1941</v>
      </c>
      <c r="D116" s="90" t="s">
        <v>1942</v>
      </c>
      <c r="E116" s="69" t="s">
        <v>1943</v>
      </c>
      <c r="F116" s="90" t="s">
        <v>1944</v>
      </c>
      <c r="G116" s="90" t="s">
        <v>1945</v>
      </c>
      <c r="H116" s="90" t="s">
        <v>1946</v>
      </c>
      <c r="I116" s="91" t="s">
        <v>1947</v>
      </c>
      <c r="J116" s="80" t="str">
        <f>HYPERLINK("mailto:jarki@harjac.com","jarki@harjac.com")</f>
        <v>jarki@harjac.com</v>
      </c>
    </row>
    <row r="117" spans="1:10" ht="60" customHeight="1" x14ac:dyDescent="0.25">
      <c r="A117" s="77" t="s">
        <v>660</v>
      </c>
      <c r="B117" s="78">
        <v>55635225490</v>
      </c>
      <c r="C117" s="75" t="s">
        <v>1948</v>
      </c>
      <c r="D117" s="78" t="s">
        <v>21</v>
      </c>
      <c r="E117" s="78" t="s">
        <v>1949</v>
      </c>
      <c r="F117" s="78" t="s">
        <v>1950</v>
      </c>
      <c r="G117" s="78" t="s">
        <v>1951</v>
      </c>
      <c r="H117" s="74" t="s">
        <v>1952</v>
      </c>
      <c r="I117" s="79"/>
      <c r="J117" s="80"/>
    </row>
    <row r="118" spans="1:10" ht="60" customHeight="1" x14ac:dyDescent="0.25">
      <c r="A118" s="81" t="s">
        <v>666</v>
      </c>
      <c r="B118" s="105">
        <v>46645234113</v>
      </c>
      <c r="C118" s="70" t="s">
        <v>1953</v>
      </c>
      <c r="D118" s="90" t="s">
        <v>13</v>
      </c>
      <c r="E118" s="90" t="s">
        <v>1954</v>
      </c>
      <c r="F118" s="90" t="s">
        <v>1955</v>
      </c>
      <c r="G118" s="90" t="s">
        <v>1956</v>
      </c>
      <c r="H118" s="90" t="s">
        <v>46</v>
      </c>
      <c r="I118" s="91" t="s">
        <v>1957</v>
      </c>
      <c r="J118" s="80" t="s">
        <v>1958</v>
      </c>
    </row>
    <row r="119" spans="1:10" ht="60" customHeight="1" x14ac:dyDescent="0.25">
      <c r="A119" s="69" t="s">
        <v>671</v>
      </c>
      <c r="B119" s="85">
        <v>79448508251</v>
      </c>
      <c r="C119" s="70" t="s">
        <v>1959</v>
      </c>
      <c r="D119" s="90" t="s">
        <v>1960</v>
      </c>
      <c r="E119" s="90" t="s">
        <v>1518</v>
      </c>
      <c r="F119" s="90" t="s">
        <v>1961</v>
      </c>
      <c r="G119" s="90" t="s">
        <v>1962</v>
      </c>
      <c r="H119" s="90" t="s">
        <v>46</v>
      </c>
      <c r="I119" s="93"/>
      <c r="J119" s="94"/>
    </row>
    <row r="120" spans="1:10" ht="60" customHeight="1" x14ac:dyDescent="0.25">
      <c r="A120" s="73" t="s">
        <v>675</v>
      </c>
      <c r="B120" s="90">
        <v>90153502</v>
      </c>
      <c r="C120" s="70" t="s">
        <v>1963</v>
      </c>
      <c r="D120" s="90" t="s">
        <v>42</v>
      </c>
      <c r="E120" s="90" t="s">
        <v>1782</v>
      </c>
      <c r="F120" s="90" t="s">
        <v>530</v>
      </c>
      <c r="G120" s="90" t="s">
        <v>531</v>
      </c>
      <c r="H120" s="90" t="s">
        <v>532</v>
      </c>
      <c r="I120" s="106" t="s">
        <v>533</v>
      </c>
      <c r="J120" s="83" t="str">
        <f>HYPERLINK("mailto:fruk-i-pintaric@vz.htnet.hr","fruk-i-pintaric@vz.htnet.hr / info@hotel-orion.hr")</f>
        <v>fruk-i-pintaric@vz.htnet.hr / info@hotel-orion.hr</v>
      </c>
    </row>
    <row r="121" spans="1:10" ht="60" customHeight="1" x14ac:dyDescent="0.25">
      <c r="A121" s="77" t="s">
        <v>681</v>
      </c>
      <c r="B121" s="105">
        <v>17811654669</v>
      </c>
      <c r="C121" s="70" t="s">
        <v>1964</v>
      </c>
      <c r="D121" s="90" t="s">
        <v>42</v>
      </c>
      <c r="E121" s="69" t="s">
        <v>1965</v>
      </c>
      <c r="F121" s="69" t="s">
        <v>1966</v>
      </c>
      <c r="G121" s="90" t="s">
        <v>1698</v>
      </c>
      <c r="H121" s="90" t="s">
        <v>46</v>
      </c>
      <c r="I121" s="91" t="s">
        <v>1967</v>
      </c>
      <c r="J121" s="80" t="str">
        <f>HYPERLINK("mailto:hranic-ddv@vz.t-com.hr","hranic-ddv@vz.t-com.hr")</f>
        <v>hranic-ddv@vz.t-com.hr</v>
      </c>
    </row>
    <row r="122" spans="1:10" ht="60" customHeight="1" x14ac:dyDescent="0.25">
      <c r="A122" s="81" t="s">
        <v>687</v>
      </c>
      <c r="B122" s="105">
        <v>93774901847</v>
      </c>
      <c r="C122" s="70" t="s">
        <v>2842</v>
      </c>
      <c r="D122" s="90" t="s">
        <v>13</v>
      </c>
      <c r="E122" s="69" t="s">
        <v>2843</v>
      </c>
      <c r="F122" s="69" t="s">
        <v>2844</v>
      </c>
      <c r="G122" s="90" t="s">
        <v>2845</v>
      </c>
      <c r="H122" s="90" t="s">
        <v>46</v>
      </c>
      <c r="I122" s="91"/>
      <c r="J122" s="80"/>
    </row>
    <row r="123" spans="1:10" ht="60" customHeight="1" x14ac:dyDescent="0.25">
      <c r="A123" s="69" t="s">
        <v>693</v>
      </c>
      <c r="B123" s="105">
        <v>63608944581</v>
      </c>
      <c r="C123" s="70" t="s">
        <v>1968</v>
      </c>
      <c r="D123" s="90" t="s">
        <v>13</v>
      </c>
      <c r="E123" s="90" t="s">
        <v>1969</v>
      </c>
      <c r="F123" s="90" t="s">
        <v>1742</v>
      </c>
      <c r="G123" s="90" t="s">
        <v>1743</v>
      </c>
      <c r="H123" s="90" t="s">
        <v>46</v>
      </c>
      <c r="I123" s="91" t="s">
        <v>1970</v>
      </c>
      <c r="J123" s="80" t="s">
        <v>1971</v>
      </c>
    </row>
    <row r="124" spans="1:10" ht="60" customHeight="1" x14ac:dyDescent="0.25">
      <c r="A124" s="73" t="s">
        <v>698</v>
      </c>
      <c r="B124" s="105">
        <v>17291900343</v>
      </c>
      <c r="C124" s="70" t="s">
        <v>1972</v>
      </c>
      <c r="D124" s="90" t="s">
        <v>717</v>
      </c>
      <c r="E124" s="69" t="s">
        <v>976</v>
      </c>
      <c r="F124" s="90" t="s">
        <v>1973</v>
      </c>
      <c r="G124" s="90" t="s">
        <v>1974</v>
      </c>
      <c r="H124" s="90" t="s">
        <v>46</v>
      </c>
      <c r="I124" s="91" t="s">
        <v>1975</v>
      </c>
      <c r="J124" s="80" t="str">
        <f>HYPERLINK("mailto:ibs@ibs-ivanec.hr","ibs@ibs-ivanec.hr")</f>
        <v>ibs@ibs-ivanec.hr</v>
      </c>
    </row>
    <row r="125" spans="1:10" ht="60" customHeight="1" x14ac:dyDescent="0.25">
      <c r="A125" s="77" t="s">
        <v>704</v>
      </c>
      <c r="B125" s="105">
        <v>49792830258</v>
      </c>
      <c r="C125" s="70" t="s">
        <v>1976</v>
      </c>
      <c r="D125" s="90" t="s">
        <v>42</v>
      </c>
      <c r="E125" s="69" t="s">
        <v>1977</v>
      </c>
      <c r="F125" s="90" t="s">
        <v>1692</v>
      </c>
      <c r="G125" s="90" t="s">
        <v>1693</v>
      </c>
      <c r="H125" s="90" t="s">
        <v>46</v>
      </c>
      <c r="I125" s="91" t="s">
        <v>1978</v>
      </c>
      <c r="J125" s="80" t="str">
        <f>HYPERLINK("mailto:info@idea-nekretnine.hr","info@idea-nekretnine.hr")</f>
        <v>info@idea-nekretnine.hr</v>
      </c>
    </row>
    <row r="126" spans="1:10" ht="60" customHeight="1" x14ac:dyDescent="0.25">
      <c r="A126" s="81" t="s">
        <v>710</v>
      </c>
      <c r="B126" s="105">
        <v>50913185981</v>
      </c>
      <c r="C126" s="70" t="s">
        <v>1979</v>
      </c>
      <c r="D126" s="90" t="s">
        <v>42</v>
      </c>
      <c r="E126" s="69" t="s">
        <v>1965</v>
      </c>
      <c r="F126" s="90" t="s">
        <v>1980</v>
      </c>
      <c r="G126" s="90" t="s">
        <v>1981</v>
      </c>
      <c r="H126" s="90" t="s">
        <v>46</v>
      </c>
      <c r="I126" s="91" t="s">
        <v>1982</v>
      </c>
      <c r="J126" s="80" t="s">
        <v>1983</v>
      </c>
    </row>
    <row r="127" spans="1:10" ht="60" customHeight="1" x14ac:dyDescent="0.25">
      <c r="A127" s="69" t="s">
        <v>715</v>
      </c>
      <c r="B127" s="105" t="s">
        <v>1984</v>
      </c>
      <c r="C127" s="70" t="s">
        <v>1985</v>
      </c>
      <c r="D127" s="90" t="s">
        <v>316</v>
      </c>
      <c r="E127" s="90" t="s">
        <v>1986</v>
      </c>
      <c r="F127" s="90" t="s">
        <v>1987</v>
      </c>
      <c r="G127" s="90" t="s">
        <v>1988</v>
      </c>
      <c r="H127" s="90" t="s">
        <v>46</v>
      </c>
      <c r="I127" s="91"/>
      <c r="J127" s="102" t="s">
        <v>1989</v>
      </c>
    </row>
    <row r="128" spans="1:10" ht="60" customHeight="1" x14ac:dyDescent="0.25">
      <c r="A128" s="73" t="s">
        <v>722</v>
      </c>
      <c r="B128" s="88">
        <v>45913546403</v>
      </c>
      <c r="C128" s="70" t="s">
        <v>1990</v>
      </c>
      <c r="D128" s="69" t="s">
        <v>316</v>
      </c>
      <c r="E128" s="69" t="s">
        <v>1991</v>
      </c>
      <c r="F128" s="69" t="s">
        <v>1992</v>
      </c>
      <c r="G128" s="69" t="s">
        <v>1993</v>
      </c>
      <c r="H128" s="90" t="s">
        <v>46</v>
      </c>
      <c r="I128" s="90"/>
      <c r="J128" s="86" t="s">
        <v>1994</v>
      </c>
    </row>
    <row r="129" spans="1:10" ht="60" customHeight="1" x14ac:dyDescent="0.25">
      <c r="A129" s="77" t="s">
        <v>728</v>
      </c>
      <c r="B129" s="74">
        <v>63919438802</v>
      </c>
      <c r="C129" s="75" t="s">
        <v>1995</v>
      </c>
      <c r="D129" s="78" t="s">
        <v>42</v>
      </c>
      <c r="E129" s="78" t="s">
        <v>1996</v>
      </c>
      <c r="F129" s="78" t="s">
        <v>1997</v>
      </c>
      <c r="G129" s="78" t="s">
        <v>1998</v>
      </c>
      <c r="H129" s="78" t="s">
        <v>46</v>
      </c>
      <c r="I129" s="79"/>
      <c r="J129" s="80"/>
    </row>
    <row r="130" spans="1:10" ht="60" customHeight="1" x14ac:dyDescent="0.25">
      <c r="A130" s="81" t="s">
        <v>733</v>
      </c>
      <c r="B130" s="74">
        <v>93379380828</v>
      </c>
      <c r="C130" s="75" t="s">
        <v>1999</v>
      </c>
      <c r="D130" s="78" t="s">
        <v>42</v>
      </c>
      <c r="E130" s="78" t="s">
        <v>1594</v>
      </c>
      <c r="F130" s="78" t="s">
        <v>2000</v>
      </c>
      <c r="G130" s="78" t="s">
        <v>2001</v>
      </c>
      <c r="H130" s="78" t="s">
        <v>46</v>
      </c>
      <c r="I130" s="79" t="s">
        <v>2002</v>
      </c>
      <c r="J130" s="80" t="str">
        <f>HYPERLINK("mailto:info@ipc-ing.hr","info@ipc-ing.hr")</f>
        <v>info@ipc-ing.hr</v>
      </c>
    </row>
    <row r="131" spans="1:10" ht="60" customHeight="1" x14ac:dyDescent="0.25">
      <c r="A131" s="69" t="s">
        <v>739</v>
      </c>
      <c r="B131" s="74">
        <v>73208216020</v>
      </c>
      <c r="C131" s="75" t="s">
        <v>2003</v>
      </c>
      <c r="D131" s="78" t="s">
        <v>42</v>
      </c>
      <c r="E131" s="78" t="s">
        <v>194</v>
      </c>
      <c r="F131" s="78" t="s">
        <v>571</v>
      </c>
      <c r="G131" s="78" t="s">
        <v>2004</v>
      </c>
      <c r="H131" s="78" t="s">
        <v>46</v>
      </c>
      <c r="I131" s="79" t="s">
        <v>2005</v>
      </c>
      <c r="J131" s="126"/>
    </row>
    <row r="132" spans="1:10" ht="60" customHeight="1" x14ac:dyDescent="0.25">
      <c r="A132" s="73" t="s">
        <v>743</v>
      </c>
      <c r="B132" s="69" t="s">
        <v>2006</v>
      </c>
      <c r="C132" s="70" t="s">
        <v>2007</v>
      </c>
      <c r="D132" s="69" t="s">
        <v>42</v>
      </c>
      <c r="E132" s="69" t="s">
        <v>2008</v>
      </c>
      <c r="F132" s="69" t="s">
        <v>560</v>
      </c>
      <c r="G132" s="69" t="s">
        <v>2009</v>
      </c>
      <c r="H132" s="69" t="s">
        <v>25</v>
      </c>
      <c r="I132" s="127" t="s">
        <v>2010</v>
      </c>
      <c r="J132" s="87" t="s">
        <v>2011</v>
      </c>
    </row>
    <row r="133" spans="1:10" ht="60" customHeight="1" x14ac:dyDescent="0.25">
      <c r="A133" s="77" t="s">
        <v>751</v>
      </c>
      <c r="B133" s="78">
        <v>60570125826</v>
      </c>
      <c r="C133" s="75" t="s">
        <v>2012</v>
      </c>
      <c r="D133" s="78" t="s">
        <v>316</v>
      </c>
      <c r="E133" s="78" t="s">
        <v>2013</v>
      </c>
      <c r="F133" s="78" t="s">
        <v>2014</v>
      </c>
      <c r="G133" s="78" t="s">
        <v>2015</v>
      </c>
      <c r="H133" s="74" t="s">
        <v>46</v>
      </c>
      <c r="I133" s="79"/>
      <c r="J133" s="80"/>
    </row>
    <row r="134" spans="1:10" ht="60" customHeight="1" x14ac:dyDescent="0.25">
      <c r="A134" s="81" t="s">
        <v>757</v>
      </c>
      <c r="B134" s="128" t="s">
        <v>2016</v>
      </c>
      <c r="C134" s="75" t="s">
        <v>1366</v>
      </c>
      <c r="D134" s="78" t="s">
        <v>388</v>
      </c>
      <c r="E134" s="78" t="s">
        <v>2013</v>
      </c>
      <c r="F134" s="78" t="s">
        <v>2017</v>
      </c>
      <c r="G134" s="78" t="s">
        <v>2018</v>
      </c>
      <c r="H134" s="78" t="s">
        <v>46</v>
      </c>
      <c r="I134" s="95" t="s">
        <v>2019</v>
      </c>
      <c r="J134" s="120" t="s">
        <v>1880</v>
      </c>
    </row>
    <row r="135" spans="1:10" ht="60" customHeight="1" x14ac:dyDescent="0.25">
      <c r="A135" s="69" t="s">
        <v>762</v>
      </c>
      <c r="B135" s="85">
        <v>48695239043</v>
      </c>
      <c r="C135" s="92" t="s">
        <v>2020</v>
      </c>
      <c r="D135" s="84" t="s">
        <v>13</v>
      </c>
      <c r="E135" s="69" t="s">
        <v>2021</v>
      </c>
      <c r="F135" s="84" t="s">
        <v>2022</v>
      </c>
      <c r="G135" s="69" t="s">
        <v>2023</v>
      </c>
      <c r="H135" s="84" t="s">
        <v>46</v>
      </c>
      <c r="I135" s="110"/>
      <c r="J135" s="86" t="s">
        <v>2024</v>
      </c>
    </row>
    <row r="136" spans="1:10" ht="60" customHeight="1" x14ac:dyDescent="0.25">
      <c r="A136" s="73" t="s">
        <v>768</v>
      </c>
      <c r="B136" s="74">
        <v>78997564994</v>
      </c>
      <c r="C136" s="75" t="s">
        <v>2025</v>
      </c>
      <c r="D136" s="78" t="s">
        <v>13</v>
      </c>
      <c r="E136" s="78" t="s">
        <v>2026</v>
      </c>
      <c r="F136" s="78" t="s">
        <v>2027</v>
      </c>
      <c r="G136" s="78" t="s">
        <v>2028</v>
      </c>
      <c r="H136" s="78" t="s">
        <v>46</v>
      </c>
      <c r="I136" s="95" t="s">
        <v>2029</v>
      </c>
      <c r="J136" s="120" t="s">
        <v>2030</v>
      </c>
    </row>
    <row r="137" spans="1:10" ht="60" customHeight="1" x14ac:dyDescent="0.25">
      <c r="A137" s="77" t="s">
        <v>773</v>
      </c>
      <c r="B137" s="74">
        <v>53925646045</v>
      </c>
      <c r="C137" s="75" t="s">
        <v>2031</v>
      </c>
      <c r="D137" s="78" t="s">
        <v>13</v>
      </c>
      <c r="E137" s="78" t="s">
        <v>2032</v>
      </c>
      <c r="F137" s="78" t="s">
        <v>2033</v>
      </c>
      <c r="G137" s="78" t="s">
        <v>2034</v>
      </c>
      <c r="H137" s="78" t="s">
        <v>46</v>
      </c>
      <c r="I137" s="95" t="s">
        <v>2035</v>
      </c>
      <c r="J137" s="80" t="str">
        <f>HYPERLINK("mailto:bputar@ivancica.hr","bputar@ivancica.hr")</f>
        <v>bputar@ivancica.hr</v>
      </c>
    </row>
    <row r="138" spans="1:10" ht="60" customHeight="1" x14ac:dyDescent="0.25">
      <c r="A138" s="81" t="s">
        <v>777</v>
      </c>
      <c r="B138" s="85">
        <v>99225863240</v>
      </c>
      <c r="C138" s="70" t="s">
        <v>2036</v>
      </c>
      <c r="D138" s="90" t="s">
        <v>700</v>
      </c>
      <c r="E138" s="90" t="s">
        <v>701</v>
      </c>
      <c r="F138" s="85" t="s">
        <v>2037</v>
      </c>
      <c r="G138" s="90" t="s">
        <v>2038</v>
      </c>
      <c r="H138" s="85" t="s">
        <v>46</v>
      </c>
      <c r="I138" s="110" t="s">
        <v>2039</v>
      </c>
      <c r="J138" s="94"/>
    </row>
    <row r="139" spans="1:10" ht="60" customHeight="1" x14ac:dyDescent="0.25">
      <c r="A139" s="69" t="s">
        <v>782</v>
      </c>
      <c r="B139" s="78">
        <v>95717781345</v>
      </c>
      <c r="C139" s="75" t="s">
        <v>2040</v>
      </c>
      <c r="D139" s="78" t="s">
        <v>2041</v>
      </c>
      <c r="E139" s="78" t="s">
        <v>1842</v>
      </c>
      <c r="F139" s="78" t="s">
        <v>2042</v>
      </c>
      <c r="G139" s="78" t="s">
        <v>2043</v>
      </c>
      <c r="H139" s="74" t="s">
        <v>46</v>
      </c>
      <c r="I139" s="95"/>
      <c r="J139" s="82"/>
    </row>
    <row r="140" spans="1:10" ht="60" customHeight="1" x14ac:dyDescent="0.25">
      <c r="A140" s="73" t="s">
        <v>787</v>
      </c>
      <c r="B140" s="74">
        <v>92564527342</v>
      </c>
      <c r="C140" s="75" t="s">
        <v>2044</v>
      </c>
      <c r="D140" s="78" t="s">
        <v>13</v>
      </c>
      <c r="E140" s="78" t="s">
        <v>2045</v>
      </c>
      <c r="F140" s="78" t="s">
        <v>2046</v>
      </c>
      <c r="G140" s="78" t="s">
        <v>2047</v>
      </c>
      <c r="H140" s="78" t="s">
        <v>46</v>
      </c>
      <c r="I140" s="95" t="s">
        <v>2048</v>
      </c>
      <c r="J140" s="120"/>
    </row>
    <row r="141" spans="1:10" ht="60" customHeight="1" x14ac:dyDescent="0.25">
      <c r="A141" s="77" t="s">
        <v>791</v>
      </c>
      <c r="B141" s="78" t="s">
        <v>2049</v>
      </c>
      <c r="C141" s="75" t="s">
        <v>2050</v>
      </c>
      <c r="D141" s="78" t="s">
        <v>388</v>
      </c>
      <c r="E141" s="78" t="s">
        <v>2051</v>
      </c>
      <c r="F141" s="78" t="s">
        <v>2052</v>
      </c>
      <c r="G141" s="78" t="s">
        <v>2053</v>
      </c>
      <c r="H141" s="78" t="s">
        <v>46</v>
      </c>
      <c r="I141" s="95" t="s">
        <v>2054</v>
      </c>
      <c r="J141" s="80" t="str">
        <f>HYPERLINK("mailto:ivgrad.ivanec@inet.hr","ivgrad.ivanec@inet.hr")</f>
        <v>ivgrad.ivanec@inet.hr</v>
      </c>
    </row>
    <row r="142" spans="1:10" ht="60" customHeight="1" x14ac:dyDescent="0.25">
      <c r="A142" s="81" t="s">
        <v>796</v>
      </c>
      <c r="B142" s="74">
        <v>31407797858</v>
      </c>
      <c r="C142" s="75" t="s">
        <v>2055</v>
      </c>
      <c r="D142" s="78" t="s">
        <v>42</v>
      </c>
      <c r="E142" s="78" t="s">
        <v>2056</v>
      </c>
      <c r="F142" s="78" t="s">
        <v>2057</v>
      </c>
      <c r="G142" s="78" t="s">
        <v>2058</v>
      </c>
      <c r="H142" s="78" t="s">
        <v>46</v>
      </c>
      <c r="I142" s="95" t="s">
        <v>2059</v>
      </c>
      <c r="J142" s="80" t="str">
        <f>HYPERLINK("mailto:ivkom@ivkom.hr","ivkom@ivkom.hr")</f>
        <v>ivkom@ivkom.hr</v>
      </c>
    </row>
    <row r="143" spans="1:10" ht="60" customHeight="1" x14ac:dyDescent="0.25">
      <c r="A143" s="69" t="s">
        <v>801</v>
      </c>
      <c r="B143" s="74">
        <v>95193122518</v>
      </c>
      <c r="C143" s="75" t="s">
        <v>2060</v>
      </c>
      <c r="D143" s="78" t="s">
        <v>42</v>
      </c>
      <c r="E143" s="78" t="s">
        <v>2061</v>
      </c>
      <c r="F143" s="78" t="s">
        <v>2062</v>
      </c>
      <c r="G143" s="78" t="s">
        <v>2058</v>
      </c>
      <c r="H143" s="78" t="s">
        <v>46</v>
      </c>
      <c r="I143" s="95" t="s">
        <v>2059</v>
      </c>
      <c r="J143" s="80" t="str">
        <f>HYPERLINK("mailto:ivkom-plin@ivkom-plin.hr","ivkom-plin@ivkom-plin.hr")</f>
        <v>ivkom-plin@ivkom-plin.hr</v>
      </c>
    </row>
    <row r="144" spans="1:10" ht="60" customHeight="1" x14ac:dyDescent="0.25">
      <c r="A144" s="73" t="s">
        <v>805</v>
      </c>
      <c r="B144" s="74">
        <v>91920869215</v>
      </c>
      <c r="C144" s="75" t="s">
        <v>2063</v>
      </c>
      <c r="D144" s="78" t="s">
        <v>42</v>
      </c>
      <c r="E144" s="78" t="s">
        <v>2064</v>
      </c>
      <c r="F144" s="78" t="s">
        <v>2065</v>
      </c>
      <c r="G144" s="78" t="s">
        <v>2058</v>
      </c>
      <c r="H144" s="78" t="s">
        <v>46</v>
      </c>
      <c r="I144" s="95" t="s">
        <v>2066</v>
      </c>
      <c r="J144" s="80" t="str">
        <f>HYPERLINK("mailto:ivkom-vode@ivkom-vode.hr","ivkom-vode@ivkom-vode.hr")</f>
        <v>ivkom-vode@ivkom-vode.hr</v>
      </c>
    </row>
    <row r="145" spans="1:14" ht="60" customHeight="1" x14ac:dyDescent="0.25">
      <c r="A145" s="77" t="s">
        <v>810</v>
      </c>
      <c r="B145" s="85">
        <v>75605982835</v>
      </c>
      <c r="C145" s="92" t="s">
        <v>2067</v>
      </c>
      <c r="D145" s="85" t="s">
        <v>42</v>
      </c>
      <c r="E145" s="90" t="s">
        <v>2068</v>
      </c>
      <c r="F145" s="85" t="s">
        <v>2069</v>
      </c>
      <c r="G145" s="90" t="s">
        <v>2070</v>
      </c>
      <c r="H145" s="85" t="s">
        <v>2071</v>
      </c>
      <c r="I145" s="129" t="s">
        <v>2072</v>
      </c>
      <c r="J145" s="87" t="s">
        <v>2073</v>
      </c>
    </row>
    <row r="146" spans="1:14" ht="60" customHeight="1" x14ac:dyDescent="0.25">
      <c r="A146" s="81" t="s">
        <v>816</v>
      </c>
      <c r="B146" s="69">
        <v>90155424</v>
      </c>
      <c r="C146" s="70" t="s">
        <v>2074</v>
      </c>
      <c r="D146" s="90" t="s">
        <v>13</v>
      </c>
      <c r="E146" s="69" t="s">
        <v>2075</v>
      </c>
      <c r="F146" s="90" t="s">
        <v>597</v>
      </c>
      <c r="G146" s="90" t="s">
        <v>598</v>
      </c>
      <c r="H146" s="90" t="s">
        <v>17</v>
      </c>
      <c r="I146" s="110" t="s">
        <v>599</v>
      </c>
      <c r="J146" s="83" t="s">
        <v>600</v>
      </c>
    </row>
    <row r="147" spans="1:14" ht="60" customHeight="1" x14ac:dyDescent="0.25">
      <c r="A147" s="69" t="s">
        <v>822</v>
      </c>
      <c r="B147" s="69">
        <v>89397721733</v>
      </c>
      <c r="C147" s="70" t="s">
        <v>2871</v>
      </c>
      <c r="D147" s="90" t="s">
        <v>42</v>
      </c>
      <c r="E147" s="69" t="s">
        <v>2872</v>
      </c>
      <c r="F147" s="90" t="s">
        <v>2874</v>
      </c>
      <c r="G147" s="90" t="s">
        <v>2873</v>
      </c>
      <c r="H147" s="90" t="s">
        <v>46</v>
      </c>
      <c r="I147" s="110"/>
      <c r="J147" s="83"/>
    </row>
    <row r="148" spans="1:14" ht="60" customHeight="1" x14ac:dyDescent="0.25">
      <c r="A148" s="73" t="s">
        <v>828</v>
      </c>
      <c r="B148" s="78">
        <v>37035950231</v>
      </c>
      <c r="C148" s="75" t="s">
        <v>2076</v>
      </c>
      <c r="D148" s="78" t="s">
        <v>388</v>
      </c>
      <c r="E148" s="78" t="s">
        <v>389</v>
      </c>
      <c r="F148" s="78" t="s">
        <v>2077</v>
      </c>
      <c r="G148" s="78" t="s">
        <v>2078</v>
      </c>
      <c r="H148" s="74" t="s">
        <v>2079</v>
      </c>
      <c r="I148" s="95"/>
      <c r="J148" s="82"/>
    </row>
    <row r="149" spans="1:14" ht="60" customHeight="1" x14ac:dyDescent="0.25">
      <c r="A149" s="77" t="s">
        <v>833</v>
      </c>
      <c r="B149" s="74">
        <v>85067444784</v>
      </c>
      <c r="C149" s="75" t="s">
        <v>2080</v>
      </c>
      <c r="D149" s="78" t="s">
        <v>2081</v>
      </c>
      <c r="E149" s="78" t="s">
        <v>1710</v>
      </c>
      <c r="F149" s="78" t="s">
        <v>2082</v>
      </c>
      <c r="G149" s="78" t="s">
        <v>2083</v>
      </c>
      <c r="H149" s="78" t="s">
        <v>2084</v>
      </c>
      <c r="I149" s="95" t="s">
        <v>2085</v>
      </c>
      <c r="J149" s="120"/>
    </row>
    <row r="150" spans="1:14" ht="60" customHeight="1" x14ac:dyDescent="0.25">
      <c r="A150" s="81" t="s">
        <v>840</v>
      </c>
      <c r="B150" s="74">
        <v>49765678390</v>
      </c>
      <c r="C150" s="75" t="s">
        <v>2086</v>
      </c>
      <c r="D150" s="78" t="s">
        <v>42</v>
      </c>
      <c r="E150" s="78" t="s">
        <v>2087</v>
      </c>
      <c r="F150" s="78" t="s">
        <v>2088</v>
      </c>
      <c r="G150" s="78" t="s">
        <v>2089</v>
      </c>
      <c r="H150" s="78" t="s">
        <v>46</v>
      </c>
      <c r="I150" s="95" t="s">
        <v>2090</v>
      </c>
      <c r="J150" s="80" t="s">
        <v>2091</v>
      </c>
    </row>
    <row r="151" spans="1:14" ht="60" customHeight="1" x14ac:dyDescent="0.25">
      <c r="A151" s="69" t="s">
        <v>845</v>
      </c>
      <c r="B151" s="74">
        <v>26195959762</v>
      </c>
      <c r="C151" s="75" t="s">
        <v>2092</v>
      </c>
      <c r="D151" s="78" t="s">
        <v>13</v>
      </c>
      <c r="E151" s="78" t="s">
        <v>2093</v>
      </c>
      <c r="F151" s="78" t="s">
        <v>2094</v>
      </c>
      <c r="G151" s="78" t="s">
        <v>2089</v>
      </c>
      <c r="H151" s="78" t="s">
        <v>46</v>
      </c>
      <c r="I151" s="95" t="s">
        <v>2095</v>
      </c>
      <c r="J151" s="82" t="s">
        <v>2096</v>
      </c>
    </row>
    <row r="152" spans="1:14" ht="60" customHeight="1" x14ac:dyDescent="0.25">
      <c r="A152" s="73" t="s">
        <v>850</v>
      </c>
      <c r="B152" s="74">
        <v>30410831044</v>
      </c>
      <c r="C152" s="75" t="s">
        <v>2097</v>
      </c>
      <c r="D152" s="78" t="s">
        <v>13</v>
      </c>
      <c r="E152" s="78" t="s">
        <v>2098</v>
      </c>
      <c r="F152" s="78" t="s">
        <v>2094</v>
      </c>
      <c r="G152" s="78" t="s">
        <v>2089</v>
      </c>
      <c r="H152" s="78" t="s">
        <v>46</v>
      </c>
      <c r="I152" s="95" t="s">
        <v>2099</v>
      </c>
      <c r="J152" s="120" t="s">
        <v>2100</v>
      </c>
    </row>
    <row r="153" spans="1:14" ht="60" customHeight="1" x14ac:dyDescent="0.25">
      <c r="A153" s="77" t="s">
        <v>857</v>
      </c>
      <c r="B153" s="74">
        <v>11779679743</v>
      </c>
      <c r="C153" s="75" t="s">
        <v>2101</v>
      </c>
      <c r="D153" s="78" t="s">
        <v>13</v>
      </c>
      <c r="E153" s="78" t="s">
        <v>2102</v>
      </c>
      <c r="F153" s="78" t="s">
        <v>2103</v>
      </c>
      <c r="G153" s="78" t="s">
        <v>2089</v>
      </c>
      <c r="H153" s="78" t="s">
        <v>46</v>
      </c>
      <c r="I153" s="95" t="s">
        <v>2104</v>
      </c>
      <c r="J153" s="80" t="s">
        <v>2105</v>
      </c>
    </row>
    <row r="154" spans="1:14" ht="60" customHeight="1" x14ac:dyDescent="0.25">
      <c r="A154" s="81" t="s">
        <v>863</v>
      </c>
      <c r="B154" s="74">
        <v>29134902342</v>
      </c>
      <c r="C154" s="75" t="s">
        <v>2106</v>
      </c>
      <c r="D154" s="78" t="s">
        <v>717</v>
      </c>
      <c r="E154" s="78" t="s">
        <v>2107</v>
      </c>
      <c r="F154" s="78" t="s">
        <v>2108</v>
      </c>
      <c r="G154" s="78" t="s">
        <v>2089</v>
      </c>
      <c r="H154" s="78" t="s">
        <v>46</v>
      </c>
      <c r="I154" s="95" t="s">
        <v>2109</v>
      </c>
      <c r="J154" s="80" t="str">
        <f>HYPERLINK("mailto:direktor@jedinstvo-strojna-obrada.hr","direktor@jedinstvo-strojna-obrada.hr")</f>
        <v>direktor@jedinstvo-strojna-obrada.hr</v>
      </c>
    </row>
    <row r="155" spans="1:14" ht="60" customHeight="1" x14ac:dyDescent="0.25">
      <c r="A155" s="69" t="s">
        <v>864</v>
      </c>
      <c r="B155" s="78">
        <v>56304840213</v>
      </c>
      <c r="C155" s="75" t="s">
        <v>2110</v>
      </c>
      <c r="D155" s="78" t="s">
        <v>21</v>
      </c>
      <c r="E155" s="78" t="s">
        <v>2111</v>
      </c>
      <c r="F155" s="78" t="s">
        <v>1173</v>
      </c>
      <c r="G155" s="78" t="s">
        <v>2112</v>
      </c>
      <c r="H155" s="74" t="s">
        <v>2113</v>
      </c>
      <c r="I155" s="95" t="s">
        <v>2114</v>
      </c>
      <c r="J155" s="21"/>
    </row>
    <row r="156" spans="1:14" ht="60" customHeight="1" x14ac:dyDescent="0.25">
      <c r="A156" s="73" t="s">
        <v>872</v>
      </c>
      <c r="B156" s="78">
        <v>87118381287</v>
      </c>
      <c r="C156" s="75" t="s">
        <v>2115</v>
      </c>
      <c r="D156" s="78" t="s">
        <v>316</v>
      </c>
      <c r="E156" s="78" t="s">
        <v>2116</v>
      </c>
      <c r="F156" s="78" t="s">
        <v>2117</v>
      </c>
      <c r="G156" s="78" t="s">
        <v>2118</v>
      </c>
      <c r="H156" s="74" t="s">
        <v>46</v>
      </c>
      <c r="I156" s="130"/>
      <c r="J156" s="21"/>
      <c r="N156" s="131" t="s">
        <v>1018</v>
      </c>
    </row>
    <row r="157" spans="1:14" ht="60" customHeight="1" x14ac:dyDescent="0.25">
      <c r="A157" s="77" t="s">
        <v>877</v>
      </c>
      <c r="B157" s="74">
        <v>16190835118</v>
      </c>
      <c r="C157" s="75" t="s">
        <v>2119</v>
      </c>
      <c r="D157" s="78" t="s">
        <v>13</v>
      </c>
      <c r="E157" s="78" t="s">
        <v>2120</v>
      </c>
      <c r="F157" s="78" t="s">
        <v>2121</v>
      </c>
      <c r="G157" s="78" t="s">
        <v>2122</v>
      </c>
      <c r="H157" s="78" t="s">
        <v>46</v>
      </c>
      <c r="I157" s="95" t="s">
        <v>2123</v>
      </c>
      <c r="J157" s="80" t="str">
        <f>HYPERLINK("mailto:kajzerica@vz.htnet.hr","kajzerica@vz.htnet.hr")</f>
        <v>kajzerica@vz.htnet.hr</v>
      </c>
    </row>
    <row r="158" spans="1:14" ht="60" customHeight="1" x14ac:dyDescent="0.25">
      <c r="A158" s="81" t="s">
        <v>882</v>
      </c>
      <c r="B158" s="132" t="s">
        <v>2124</v>
      </c>
      <c r="C158" s="70" t="s">
        <v>2125</v>
      </c>
      <c r="D158" s="78" t="s">
        <v>42</v>
      </c>
      <c r="E158" s="78" t="s">
        <v>701</v>
      </c>
      <c r="F158" s="69" t="s">
        <v>2126</v>
      </c>
      <c r="G158" s="69" t="s">
        <v>2127</v>
      </c>
      <c r="H158" s="69" t="s">
        <v>46</v>
      </c>
      <c r="I158" s="104"/>
      <c r="J158" s="87" t="s">
        <v>2128</v>
      </c>
    </row>
    <row r="159" spans="1:14" ht="60" customHeight="1" x14ac:dyDescent="0.25">
      <c r="A159" s="69" t="s">
        <v>887</v>
      </c>
      <c r="B159" s="74">
        <v>29974812078</v>
      </c>
      <c r="C159" s="75" t="s">
        <v>2129</v>
      </c>
      <c r="D159" s="78" t="s">
        <v>13</v>
      </c>
      <c r="E159" s="78" t="s">
        <v>2130</v>
      </c>
      <c r="F159" s="78" t="s">
        <v>2131</v>
      </c>
      <c r="G159" s="78" t="s">
        <v>2132</v>
      </c>
      <c r="H159" s="78" t="s">
        <v>46</v>
      </c>
      <c r="I159" s="95" t="s">
        <v>2133</v>
      </c>
      <c r="J159" s="80" t="str">
        <f>HYPERLINK("mailto:mariogeci@net.hr","mariogeci@net.hr")</f>
        <v>mariogeci@net.hr</v>
      </c>
    </row>
    <row r="160" spans="1:14" ht="60" customHeight="1" x14ac:dyDescent="0.25">
      <c r="A160" s="73" t="s">
        <v>892</v>
      </c>
      <c r="B160" s="88" t="s">
        <v>2134</v>
      </c>
      <c r="C160" s="70" t="s">
        <v>2135</v>
      </c>
      <c r="D160" s="69" t="s">
        <v>316</v>
      </c>
      <c r="E160" s="69" t="s">
        <v>1451</v>
      </c>
      <c r="F160" s="69" t="s">
        <v>2136</v>
      </c>
      <c r="G160" s="69" t="s">
        <v>2137</v>
      </c>
      <c r="H160" s="69" t="s">
        <v>46</v>
      </c>
      <c r="I160" s="104"/>
      <c r="J160" s="87" t="s">
        <v>2138</v>
      </c>
    </row>
    <row r="161" spans="1:10" ht="60" customHeight="1" x14ac:dyDescent="0.25">
      <c r="A161" s="77" t="s">
        <v>897</v>
      </c>
      <c r="B161" s="74">
        <v>64439361604</v>
      </c>
      <c r="C161" s="75" t="s">
        <v>2139</v>
      </c>
      <c r="D161" s="78" t="s">
        <v>42</v>
      </c>
      <c r="E161" s="78" t="s">
        <v>1507</v>
      </c>
      <c r="F161" s="78" t="s">
        <v>2140</v>
      </c>
      <c r="G161" s="78" t="s">
        <v>2141</v>
      </c>
      <c r="H161" s="78" t="s">
        <v>46</v>
      </c>
      <c r="I161" s="95" t="s">
        <v>2142</v>
      </c>
      <c r="J161" s="120"/>
    </row>
    <row r="162" spans="1:10" ht="60" customHeight="1" x14ac:dyDescent="0.25">
      <c r="A162" s="81" t="s">
        <v>902</v>
      </c>
      <c r="B162" s="88" t="s">
        <v>2143</v>
      </c>
      <c r="C162" s="70" t="s">
        <v>2144</v>
      </c>
      <c r="D162" s="90" t="s">
        <v>13</v>
      </c>
      <c r="E162" s="90" t="s">
        <v>2145</v>
      </c>
      <c r="F162" s="69" t="s">
        <v>2146</v>
      </c>
      <c r="G162" s="69" t="s">
        <v>1859</v>
      </c>
      <c r="H162" s="90" t="s">
        <v>46</v>
      </c>
      <c r="I162" s="133"/>
      <c r="J162" s="87" t="s">
        <v>2147</v>
      </c>
    </row>
    <row r="163" spans="1:10" ht="60" customHeight="1" x14ac:dyDescent="0.25">
      <c r="A163" s="69" t="s">
        <v>907</v>
      </c>
      <c r="B163" s="88">
        <v>49789432294</v>
      </c>
      <c r="C163" s="70" t="s">
        <v>2846</v>
      </c>
      <c r="D163" s="90" t="s">
        <v>2847</v>
      </c>
      <c r="E163" s="90" t="s">
        <v>2848</v>
      </c>
      <c r="F163" s="69" t="s">
        <v>2849</v>
      </c>
      <c r="G163" s="69" t="s">
        <v>2850</v>
      </c>
      <c r="H163" s="90" t="s">
        <v>46</v>
      </c>
      <c r="I163" s="133"/>
      <c r="J163" s="87"/>
    </row>
    <row r="164" spans="1:10" ht="60" customHeight="1" x14ac:dyDescent="0.25">
      <c r="A164" s="73" t="s">
        <v>913</v>
      </c>
      <c r="B164" s="74">
        <v>93837757850</v>
      </c>
      <c r="C164" s="75" t="s">
        <v>2148</v>
      </c>
      <c r="D164" s="78" t="s">
        <v>42</v>
      </c>
      <c r="E164" s="78" t="s">
        <v>2149</v>
      </c>
      <c r="F164" s="78" t="s">
        <v>2150</v>
      </c>
      <c r="G164" s="78" t="s">
        <v>2151</v>
      </c>
      <c r="H164" s="78" t="s">
        <v>46</v>
      </c>
      <c r="I164" s="126"/>
      <c r="J164" s="80"/>
    </row>
    <row r="165" spans="1:10" ht="60" customHeight="1" x14ac:dyDescent="0.25">
      <c r="A165" s="77" t="s">
        <v>919</v>
      </c>
      <c r="B165" s="74">
        <v>99386047584</v>
      </c>
      <c r="C165" s="75" t="s">
        <v>2152</v>
      </c>
      <c r="D165" s="78" t="s">
        <v>1462</v>
      </c>
      <c r="E165" s="78" t="s">
        <v>2153</v>
      </c>
      <c r="F165" s="78" t="s">
        <v>2154</v>
      </c>
      <c r="G165" s="78" t="s">
        <v>1889</v>
      </c>
      <c r="H165" s="78" t="s">
        <v>46</v>
      </c>
      <c r="I165" s="95" t="s">
        <v>2155</v>
      </c>
      <c r="J165" s="80" t="s">
        <v>2156</v>
      </c>
    </row>
    <row r="166" spans="1:10" ht="60" customHeight="1" x14ac:dyDescent="0.25">
      <c r="A166" s="81" t="s">
        <v>925</v>
      </c>
      <c r="B166" s="74">
        <v>47561569789</v>
      </c>
      <c r="C166" s="75" t="s">
        <v>2157</v>
      </c>
      <c r="D166" s="78" t="s">
        <v>13</v>
      </c>
      <c r="E166" s="78" t="s">
        <v>2111</v>
      </c>
      <c r="F166" s="78" t="s">
        <v>2158</v>
      </c>
      <c r="G166" s="78" t="s">
        <v>2159</v>
      </c>
      <c r="H166" s="78" t="s">
        <v>46</v>
      </c>
      <c r="I166" s="95"/>
      <c r="J166" s="80"/>
    </row>
    <row r="167" spans="1:10" ht="60" customHeight="1" x14ac:dyDescent="0.25">
      <c r="A167" s="69" t="s">
        <v>931</v>
      </c>
      <c r="B167" s="74">
        <v>43484222183</v>
      </c>
      <c r="C167" s="75" t="s">
        <v>2160</v>
      </c>
      <c r="D167" s="78" t="s">
        <v>1462</v>
      </c>
      <c r="E167" s="78" t="s">
        <v>2161</v>
      </c>
      <c r="F167" s="78" t="s">
        <v>2162</v>
      </c>
      <c r="G167" s="78" t="s">
        <v>2163</v>
      </c>
      <c r="H167" s="78" t="s">
        <v>46</v>
      </c>
      <c r="I167" s="95" t="s">
        <v>2164</v>
      </c>
      <c r="J167" s="80" t="str">
        <f>HYPERLINK("mailto:igorhranic@hotmail.com","igorhranic@hotmail.com")</f>
        <v>igorhranic@hotmail.com</v>
      </c>
    </row>
    <row r="168" spans="1:10" ht="60" customHeight="1" x14ac:dyDescent="0.25">
      <c r="A168" s="73" t="s">
        <v>937</v>
      </c>
      <c r="B168" s="85">
        <v>1246849660</v>
      </c>
      <c r="C168" s="92" t="s">
        <v>2165</v>
      </c>
      <c r="D168" s="85" t="s">
        <v>316</v>
      </c>
      <c r="E168" s="90" t="s">
        <v>1497</v>
      </c>
      <c r="F168" s="85" t="s">
        <v>2166</v>
      </c>
      <c r="G168" s="90" t="s">
        <v>2167</v>
      </c>
      <c r="H168" s="85" t="s">
        <v>46</v>
      </c>
      <c r="I168" s="94" t="s">
        <v>2168</v>
      </c>
      <c r="J168" s="94"/>
    </row>
    <row r="169" spans="1:10" ht="64.5" customHeight="1" x14ac:dyDescent="0.25">
      <c r="A169" s="77" t="s">
        <v>943</v>
      </c>
      <c r="B169" s="74">
        <v>76983013906</v>
      </c>
      <c r="C169" s="75" t="s">
        <v>2169</v>
      </c>
      <c r="D169" s="78" t="s">
        <v>1469</v>
      </c>
      <c r="E169" s="78" t="s">
        <v>2170</v>
      </c>
      <c r="F169" s="78" t="s">
        <v>2171</v>
      </c>
      <c r="G169" s="78" t="s">
        <v>2141</v>
      </c>
      <c r="H169" s="78" t="s">
        <v>46</v>
      </c>
      <c r="I169" s="79" t="s">
        <v>2172</v>
      </c>
      <c r="J169" s="80" t="str">
        <f>HYPERLINK("mailto:ktvnet.marko@gmail.com","ktvnet.marko@gmail.com")</f>
        <v>ktvnet.marko@gmail.com</v>
      </c>
    </row>
    <row r="170" spans="1:10" ht="40.5" customHeight="1" x14ac:dyDescent="0.25">
      <c r="A170" s="81" t="s">
        <v>949</v>
      </c>
      <c r="B170" s="74">
        <v>59117794112</v>
      </c>
      <c r="C170" s="75" t="s">
        <v>2173</v>
      </c>
      <c r="D170" s="78" t="s">
        <v>1469</v>
      </c>
      <c r="E170" s="78" t="s">
        <v>1470</v>
      </c>
      <c r="F170" s="78" t="s">
        <v>2174</v>
      </c>
      <c r="G170" s="78" t="s">
        <v>2175</v>
      </c>
      <c r="H170" s="78" t="s">
        <v>46</v>
      </c>
      <c r="I170" s="79" t="s">
        <v>2176</v>
      </c>
      <c r="J170" s="80" t="s">
        <v>2177</v>
      </c>
    </row>
    <row r="171" spans="1:10" ht="54.75" customHeight="1" x14ac:dyDescent="0.25">
      <c r="A171" s="69" t="s">
        <v>955</v>
      </c>
      <c r="B171" s="74">
        <v>73401244730</v>
      </c>
      <c r="C171" s="75" t="s">
        <v>2178</v>
      </c>
      <c r="D171" s="78" t="s">
        <v>42</v>
      </c>
      <c r="E171" s="78" t="s">
        <v>2179</v>
      </c>
      <c r="F171" s="78" t="s">
        <v>2180</v>
      </c>
      <c r="G171" s="78" t="s">
        <v>2181</v>
      </c>
      <c r="H171" s="78" t="s">
        <v>46</v>
      </c>
      <c r="I171" s="79" t="s">
        <v>2182</v>
      </c>
      <c r="J171" s="80" t="str">
        <f>HYPERLINK("mailto:transportkusen@gmail.com","transportkusen@gmail.com ")</f>
        <v xml:space="preserve">transportkusen@gmail.com </v>
      </c>
    </row>
    <row r="172" spans="1:10" ht="60" customHeight="1" x14ac:dyDescent="0.25">
      <c r="A172" s="73" t="s">
        <v>961</v>
      </c>
      <c r="B172" s="96">
        <v>59018861042</v>
      </c>
      <c r="C172" s="97" t="s">
        <v>2183</v>
      </c>
      <c r="D172" s="96" t="s">
        <v>21</v>
      </c>
      <c r="E172" s="98" t="s">
        <v>2184</v>
      </c>
      <c r="F172" s="96" t="s">
        <v>2185</v>
      </c>
      <c r="G172" s="98" t="s">
        <v>2186</v>
      </c>
      <c r="H172" s="96" t="s">
        <v>46</v>
      </c>
      <c r="I172" s="100" t="s">
        <v>2187</v>
      </c>
      <c r="J172" s="134" t="s">
        <v>2188</v>
      </c>
    </row>
    <row r="173" spans="1:10" ht="39" customHeight="1" x14ac:dyDescent="0.25">
      <c r="A173" s="77" t="s">
        <v>966</v>
      </c>
      <c r="B173" s="74">
        <v>47480928074</v>
      </c>
      <c r="C173" s="75" t="s">
        <v>2189</v>
      </c>
      <c r="D173" s="78" t="s">
        <v>42</v>
      </c>
      <c r="E173" s="78" t="s">
        <v>1943</v>
      </c>
      <c r="F173" s="78" t="s">
        <v>2190</v>
      </c>
      <c r="G173" s="78" t="s">
        <v>45</v>
      </c>
      <c r="H173" s="78" t="s">
        <v>46</v>
      </c>
      <c r="I173" s="79" t="s">
        <v>2191</v>
      </c>
      <c r="J173" s="80" t="str">
        <f>HYPERLINK("mailto:mariokuzminski@gmail.com","mariokuzminski@gmail.com")</f>
        <v>mariokuzminski@gmail.com</v>
      </c>
    </row>
    <row r="174" spans="1:10" ht="40.5" customHeight="1" x14ac:dyDescent="0.25">
      <c r="A174" s="81" t="s">
        <v>970</v>
      </c>
      <c r="B174" s="74">
        <v>17687671267</v>
      </c>
      <c r="C174" s="75" t="s">
        <v>2192</v>
      </c>
      <c r="D174" s="78" t="s">
        <v>42</v>
      </c>
      <c r="E174" s="78" t="s">
        <v>553</v>
      </c>
      <c r="F174" s="78" t="s">
        <v>2193</v>
      </c>
      <c r="G174" s="78" t="s">
        <v>2194</v>
      </c>
      <c r="H174" s="78" t="s">
        <v>46</v>
      </c>
      <c r="I174" s="79" t="s">
        <v>2195</v>
      </c>
      <c r="J174" s="120"/>
    </row>
    <row r="175" spans="1:10" ht="39.75" customHeight="1" x14ac:dyDescent="0.25">
      <c r="A175" s="69" t="s">
        <v>974</v>
      </c>
      <c r="B175" s="74">
        <v>71955900717</v>
      </c>
      <c r="C175" s="75" t="s">
        <v>2196</v>
      </c>
      <c r="D175" s="78" t="s">
        <v>42</v>
      </c>
      <c r="E175" s="78" t="s">
        <v>2197</v>
      </c>
      <c r="F175" s="78" t="s">
        <v>2198</v>
      </c>
      <c r="G175" s="78" t="s">
        <v>2199</v>
      </c>
      <c r="H175" s="78" t="s">
        <v>46</v>
      </c>
      <c r="I175" s="79" t="s">
        <v>2200</v>
      </c>
      <c r="J175" s="80" t="str">
        <f>HYPERLINK("mailto:auto.skola.bozinic@vz.t-com.hr","auto.skola.bozinic@vz.t-com.hr")</f>
        <v>auto.skola.bozinic@vz.t-com.hr</v>
      </c>
    </row>
    <row r="176" spans="1:10" ht="39.75" customHeight="1" x14ac:dyDescent="0.25">
      <c r="A176" s="73" t="s">
        <v>981</v>
      </c>
      <c r="B176" s="135">
        <v>79727366936</v>
      </c>
      <c r="C176" s="136" t="s">
        <v>2201</v>
      </c>
      <c r="D176" s="137" t="s">
        <v>42</v>
      </c>
      <c r="E176" s="137" t="s">
        <v>2202</v>
      </c>
      <c r="F176" s="137" t="s">
        <v>1721</v>
      </c>
      <c r="G176" s="137" t="s">
        <v>1509</v>
      </c>
      <c r="H176" s="137" t="s">
        <v>46</v>
      </c>
      <c r="I176" s="138" t="s">
        <v>2203</v>
      </c>
      <c r="J176" s="139" t="str">
        <f>HYPERLINK("mailto:brezovecmladen098@gmail.com","brezovecmladen098@gmail.com")</f>
        <v>brezovecmladen098@gmail.com</v>
      </c>
    </row>
    <row r="177" spans="1:10" ht="39.75" customHeight="1" x14ac:dyDescent="0.25">
      <c r="A177" s="77" t="s">
        <v>988</v>
      </c>
      <c r="B177" s="30" t="s">
        <v>2204</v>
      </c>
      <c r="C177" s="15" t="s">
        <v>2205</v>
      </c>
      <c r="D177" s="16" t="s">
        <v>322</v>
      </c>
      <c r="E177" s="16" t="s">
        <v>1594</v>
      </c>
      <c r="F177" s="30" t="s">
        <v>2206</v>
      </c>
      <c r="G177" s="16" t="s">
        <v>2207</v>
      </c>
      <c r="H177" s="30" t="s">
        <v>46</v>
      </c>
      <c r="I177" s="18"/>
      <c r="J177" s="31"/>
    </row>
    <row r="178" spans="1:10" ht="42.6" customHeight="1" x14ac:dyDescent="0.25">
      <c r="A178" s="81" t="s">
        <v>994</v>
      </c>
      <c r="B178" s="8">
        <v>18919843752</v>
      </c>
      <c r="C178" s="9" t="s">
        <v>2208</v>
      </c>
      <c r="D178" s="8" t="s">
        <v>21</v>
      </c>
      <c r="E178" s="8" t="s">
        <v>1842</v>
      </c>
      <c r="F178" s="8" t="s">
        <v>2209</v>
      </c>
      <c r="G178" s="8" t="s">
        <v>2210</v>
      </c>
      <c r="H178" s="140" t="s">
        <v>46</v>
      </c>
      <c r="I178" s="11"/>
      <c r="J178" s="33"/>
    </row>
    <row r="179" spans="1:10" ht="42.6" customHeight="1" x14ac:dyDescent="0.25">
      <c r="A179" s="69" t="s">
        <v>1000</v>
      </c>
      <c r="B179" s="8">
        <v>73338669196</v>
      </c>
      <c r="C179" s="9" t="s">
        <v>2888</v>
      </c>
      <c r="D179" s="8" t="s">
        <v>2889</v>
      </c>
      <c r="E179" s="8" t="s">
        <v>1621</v>
      </c>
      <c r="F179" s="8" t="s">
        <v>2890</v>
      </c>
      <c r="G179" s="8" t="s">
        <v>2891</v>
      </c>
      <c r="H179" s="140" t="s">
        <v>46</v>
      </c>
      <c r="I179" s="11"/>
      <c r="J179" s="33"/>
    </row>
    <row r="180" spans="1:10" ht="39.75" customHeight="1" x14ac:dyDescent="0.25">
      <c r="A180" s="73" t="s">
        <v>1006</v>
      </c>
      <c r="B180" s="8">
        <v>75770321100</v>
      </c>
      <c r="C180" s="9" t="s">
        <v>2211</v>
      </c>
      <c r="D180" s="8" t="s">
        <v>1675</v>
      </c>
      <c r="E180" s="8" t="s">
        <v>2212</v>
      </c>
      <c r="F180" s="8" t="s">
        <v>2213</v>
      </c>
      <c r="G180" s="8" t="s">
        <v>2214</v>
      </c>
      <c r="H180" s="140" t="s">
        <v>1792</v>
      </c>
      <c r="I180" s="11"/>
      <c r="J180" s="21"/>
    </row>
    <row r="181" spans="1:10" ht="44.45" customHeight="1" x14ac:dyDescent="0.25">
      <c r="A181" s="77" t="s">
        <v>1013</v>
      </c>
      <c r="B181" s="140">
        <v>51081555519</v>
      </c>
      <c r="C181" s="9" t="s">
        <v>2215</v>
      </c>
      <c r="D181" s="8" t="s">
        <v>1462</v>
      </c>
      <c r="E181" s="8" t="s">
        <v>2216</v>
      </c>
      <c r="F181" s="8" t="s">
        <v>2217</v>
      </c>
      <c r="G181" s="8" t="s">
        <v>2218</v>
      </c>
      <c r="H181" s="8" t="s">
        <v>46</v>
      </c>
      <c r="I181" s="11" t="s">
        <v>2219</v>
      </c>
      <c r="J181" s="21" t="str">
        <f>HYPERLINK("mailto:sanja.lind@vz.htnet.hr","sanja.lind@vz.htnet.hr ")</f>
        <v xml:space="preserve">sanja.lind@vz.htnet.hr </v>
      </c>
    </row>
    <row r="182" spans="1:10" ht="57" customHeight="1" x14ac:dyDescent="0.25">
      <c r="A182" s="81" t="s">
        <v>1019</v>
      </c>
      <c r="B182" s="141">
        <v>64639228942</v>
      </c>
      <c r="C182" s="142" t="s">
        <v>2220</v>
      </c>
      <c r="D182" s="143" t="s">
        <v>42</v>
      </c>
      <c r="E182" s="144" t="s">
        <v>2068</v>
      </c>
      <c r="F182" s="141" t="s">
        <v>2221</v>
      </c>
      <c r="G182" s="143" t="s">
        <v>2222</v>
      </c>
      <c r="H182" s="141" t="s">
        <v>25</v>
      </c>
      <c r="I182" s="145" t="s">
        <v>2223</v>
      </c>
      <c r="J182" s="146" t="str">
        <f>HYPERLINK("mailto:rkmarof13@gmail.com","rkmarof13@gmail.com")</f>
        <v>rkmarof13@gmail.com</v>
      </c>
    </row>
    <row r="183" spans="1:10" ht="69.599999999999994" customHeight="1" x14ac:dyDescent="0.25">
      <c r="A183" s="69" t="s">
        <v>1024</v>
      </c>
      <c r="B183" s="74">
        <v>41314831009</v>
      </c>
      <c r="C183" s="75" t="s">
        <v>2224</v>
      </c>
      <c r="D183" s="78" t="s">
        <v>2225</v>
      </c>
      <c r="E183" s="78" t="s">
        <v>1507</v>
      </c>
      <c r="F183" s="78" t="s">
        <v>2226</v>
      </c>
      <c r="G183" s="78" t="s">
        <v>2227</v>
      </c>
      <c r="H183" s="78" t="s">
        <v>2228</v>
      </c>
      <c r="I183" s="79" t="s">
        <v>2229</v>
      </c>
      <c r="J183" s="80" t="str">
        <f>HYPERLINK("mailto:info@lms-racunovodstvo.com","info@lms-racunovodstvo.com")</f>
        <v>info@lms-racunovodstvo.com</v>
      </c>
    </row>
    <row r="184" spans="1:10" ht="39.75" customHeight="1" x14ac:dyDescent="0.25">
      <c r="A184" s="73" t="s">
        <v>1030</v>
      </c>
      <c r="B184" s="29" t="s">
        <v>2230</v>
      </c>
      <c r="C184" s="15" t="s">
        <v>2231</v>
      </c>
      <c r="D184" s="29" t="s">
        <v>316</v>
      </c>
      <c r="E184" s="29" t="s">
        <v>1491</v>
      </c>
      <c r="F184" s="29" t="s">
        <v>2232</v>
      </c>
      <c r="G184" s="29" t="s">
        <v>2233</v>
      </c>
      <c r="H184" s="29" t="s">
        <v>46</v>
      </c>
      <c r="I184" s="147"/>
      <c r="J184" s="22" t="s">
        <v>2234</v>
      </c>
    </row>
    <row r="185" spans="1:10" ht="72.75" customHeight="1" x14ac:dyDescent="0.25">
      <c r="A185" s="77" t="s">
        <v>1036</v>
      </c>
      <c r="B185" s="8">
        <v>96812380935</v>
      </c>
      <c r="C185" s="9" t="s">
        <v>2235</v>
      </c>
      <c r="D185" s="8" t="s">
        <v>316</v>
      </c>
      <c r="E185" s="8" t="s">
        <v>405</v>
      </c>
      <c r="F185" s="8" t="s">
        <v>2236</v>
      </c>
      <c r="G185" s="8" t="s">
        <v>2237</v>
      </c>
      <c r="H185" s="140" t="s">
        <v>46</v>
      </c>
      <c r="I185" s="11"/>
      <c r="J185" s="21"/>
    </row>
    <row r="186" spans="1:10" ht="72.75" customHeight="1" x14ac:dyDescent="0.25">
      <c r="A186" s="81" t="s">
        <v>1041</v>
      </c>
      <c r="B186" s="8">
        <v>32554384550</v>
      </c>
      <c r="C186" s="9" t="s">
        <v>2838</v>
      </c>
      <c r="D186" s="8" t="s">
        <v>13</v>
      </c>
      <c r="E186" s="8" t="s">
        <v>2839</v>
      </c>
      <c r="F186" s="8" t="s">
        <v>2840</v>
      </c>
      <c r="G186" s="8" t="s">
        <v>2841</v>
      </c>
      <c r="H186" s="140" t="s">
        <v>46</v>
      </c>
      <c r="I186" s="11"/>
      <c r="J186" s="21"/>
    </row>
    <row r="187" spans="1:10" ht="60.75" customHeight="1" x14ac:dyDescent="0.25">
      <c r="A187" s="69" t="s">
        <v>1047</v>
      </c>
      <c r="B187" s="29" t="s">
        <v>2238</v>
      </c>
      <c r="C187" s="15" t="s">
        <v>2239</v>
      </c>
      <c r="D187" s="29" t="s">
        <v>2240</v>
      </c>
      <c r="E187" s="29" t="s">
        <v>2241</v>
      </c>
      <c r="F187" s="29" t="s">
        <v>2242</v>
      </c>
      <c r="G187" s="29" t="s">
        <v>2243</v>
      </c>
      <c r="H187" s="29" t="s">
        <v>46</v>
      </c>
      <c r="I187" s="22" t="s">
        <v>2244</v>
      </c>
      <c r="J187" s="147" t="s">
        <v>2245</v>
      </c>
    </row>
    <row r="188" spans="1:10" ht="65.25" customHeight="1" x14ac:dyDescent="0.25">
      <c r="A188" s="73" t="s">
        <v>1053</v>
      </c>
      <c r="B188" s="8">
        <v>57708701552</v>
      </c>
      <c r="C188" s="9" t="s">
        <v>2246</v>
      </c>
      <c r="D188" s="8" t="s">
        <v>42</v>
      </c>
      <c r="E188" s="8" t="s">
        <v>2247</v>
      </c>
      <c r="F188" s="8" t="s">
        <v>2248</v>
      </c>
      <c r="G188" s="8" t="s">
        <v>208</v>
      </c>
      <c r="H188" s="8" t="s">
        <v>46</v>
      </c>
      <c r="I188" s="11" t="s">
        <v>2249</v>
      </c>
      <c r="J188" s="33"/>
    </row>
    <row r="189" spans="1:10" ht="63" customHeight="1" x14ac:dyDescent="0.25">
      <c r="A189" s="77" t="s">
        <v>1054</v>
      </c>
      <c r="B189" s="122" t="s">
        <v>2250</v>
      </c>
      <c r="C189" s="15" t="s">
        <v>2251</v>
      </c>
      <c r="D189" s="8" t="s">
        <v>42</v>
      </c>
      <c r="E189" s="29" t="s">
        <v>1507</v>
      </c>
      <c r="F189" s="29" t="s">
        <v>2252</v>
      </c>
      <c r="G189" s="29" t="s">
        <v>1712</v>
      </c>
      <c r="H189" s="29" t="s">
        <v>46</v>
      </c>
      <c r="I189" s="11" t="s">
        <v>2253</v>
      </c>
      <c r="J189" s="147" t="s">
        <v>2254</v>
      </c>
    </row>
    <row r="190" spans="1:10" ht="68.25" customHeight="1" x14ac:dyDescent="0.25">
      <c r="A190" s="81" t="s">
        <v>1059</v>
      </c>
      <c r="B190" s="140">
        <v>8999804124</v>
      </c>
      <c r="C190" s="9" t="s">
        <v>2255</v>
      </c>
      <c r="D190" s="8" t="s">
        <v>1462</v>
      </c>
      <c r="E190" s="8" t="s">
        <v>2256</v>
      </c>
      <c r="F190" s="8" t="s">
        <v>2257</v>
      </c>
      <c r="G190" s="8" t="s">
        <v>2258</v>
      </c>
      <c r="H190" s="8" t="s">
        <v>46</v>
      </c>
      <c r="I190" s="11" t="s">
        <v>2259</v>
      </c>
      <c r="J190" s="21" t="s">
        <v>2260</v>
      </c>
    </row>
    <row r="191" spans="1:10" ht="48.75" customHeight="1" x14ac:dyDescent="0.25">
      <c r="A191" s="69" t="s">
        <v>1064</v>
      </c>
      <c r="B191" s="30">
        <v>91944460576</v>
      </c>
      <c r="C191" s="36" t="s">
        <v>2261</v>
      </c>
      <c r="D191" s="13" t="s">
        <v>1930</v>
      </c>
      <c r="E191" s="13" t="s">
        <v>1009</v>
      </c>
      <c r="F191" s="13" t="s">
        <v>2262</v>
      </c>
      <c r="G191" s="29" t="s">
        <v>2263</v>
      </c>
      <c r="H191" s="13" t="s">
        <v>46</v>
      </c>
      <c r="I191" s="18"/>
      <c r="J191" s="31"/>
    </row>
    <row r="192" spans="1:10" ht="58.5" customHeight="1" x14ac:dyDescent="0.25">
      <c r="A192" s="73" t="s">
        <v>1069</v>
      </c>
      <c r="B192" s="140">
        <v>12424999547</v>
      </c>
      <c r="C192" s="9" t="s">
        <v>2264</v>
      </c>
      <c r="D192" s="8" t="s">
        <v>1930</v>
      </c>
      <c r="E192" s="8" t="s">
        <v>266</v>
      </c>
      <c r="F192" s="8" t="s">
        <v>2262</v>
      </c>
      <c r="G192" s="8" t="s">
        <v>2263</v>
      </c>
      <c r="H192" s="8" t="s">
        <v>269</v>
      </c>
      <c r="I192" s="11" t="s">
        <v>2265</v>
      </c>
      <c r="J192" s="148" t="s">
        <v>2266</v>
      </c>
    </row>
    <row r="193" spans="1:10" ht="69" customHeight="1" x14ac:dyDescent="0.25">
      <c r="A193" s="77" t="s">
        <v>1074</v>
      </c>
      <c r="B193" s="140">
        <v>30905305693</v>
      </c>
      <c r="C193" s="9" t="s">
        <v>2267</v>
      </c>
      <c r="D193" s="8" t="s">
        <v>42</v>
      </c>
      <c r="E193" s="8" t="s">
        <v>2268</v>
      </c>
      <c r="F193" s="8" t="s">
        <v>2269</v>
      </c>
      <c r="G193" s="8" t="s">
        <v>2270</v>
      </c>
      <c r="H193" s="8" t="s">
        <v>46</v>
      </c>
      <c r="I193" s="11" t="s">
        <v>2271</v>
      </c>
      <c r="J193" s="148"/>
    </row>
    <row r="194" spans="1:10" ht="61.5" customHeight="1" x14ac:dyDescent="0.25">
      <c r="A194" s="81" t="s">
        <v>1080</v>
      </c>
      <c r="B194" s="29" t="s">
        <v>2272</v>
      </c>
      <c r="C194" s="15" t="s">
        <v>2273</v>
      </c>
      <c r="D194" s="16" t="s">
        <v>13</v>
      </c>
      <c r="E194" s="29" t="s">
        <v>1857</v>
      </c>
      <c r="F194" s="16" t="s">
        <v>2274</v>
      </c>
      <c r="G194" s="16" t="s">
        <v>2275</v>
      </c>
      <c r="H194" s="16" t="s">
        <v>46</v>
      </c>
      <c r="I194" s="16"/>
      <c r="J194" s="18" t="s">
        <v>2276</v>
      </c>
    </row>
    <row r="195" spans="1:10" ht="60.6" customHeight="1" x14ac:dyDescent="0.25">
      <c r="A195" s="69" t="s">
        <v>1084</v>
      </c>
      <c r="B195" s="140">
        <v>86261690379</v>
      </c>
      <c r="C195" s="9" t="s">
        <v>2277</v>
      </c>
      <c r="D195" s="8" t="s">
        <v>1476</v>
      </c>
      <c r="E195" s="8" t="s">
        <v>1477</v>
      </c>
      <c r="F195" s="8" t="s">
        <v>1508</v>
      </c>
      <c r="G195" s="8" t="s">
        <v>2278</v>
      </c>
      <c r="H195" s="8" t="s">
        <v>46</v>
      </c>
      <c r="I195" s="11" t="s">
        <v>2279</v>
      </c>
      <c r="J195" s="21" t="str">
        <f>HYPERLINK("mailto:mfin.usluge@gmail.com","mfin.usluge@gmail.com ")</f>
        <v xml:space="preserve">mfin.usluge@gmail.com </v>
      </c>
    </row>
    <row r="196" spans="1:10" ht="51" customHeight="1" x14ac:dyDescent="0.25">
      <c r="A196" s="73" t="s">
        <v>1089</v>
      </c>
      <c r="B196" s="29" t="s">
        <v>2280</v>
      </c>
      <c r="C196" s="15" t="s">
        <v>2281</v>
      </c>
      <c r="D196" s="29" t="s">
        <v>1462</v>
      </c>
      <c r="E196" s="29" t="s">
        <v>1445</v>
      </c>
      <c r="F196" s="29" t="s">
        <v>2282</v>
      </c>
      <c r="G196" s="29" t="s">
        <v>2283</v>
      </c>
      <c r="H196" s="29" t="s">
        <v>46</v>
      </c>
      <c r="I196" s="147"/>
      <c r="J196" s="33" t="s">
        <v>2284</v>
      </c>
    </row>
    <row r="197" spans="1:10" ht="55.9" customHeight="1" x14ac:dyDescent="0.25">
      <c r="A197" s="77" t="s">
        <v>1095</v>
      </c>
      <c r="B197" s="140">
        <v>74266568215</v>
      </c>
      <c r="C197" s="9" t="s">
        <v>2285</v>
      </c>
      <c r="D197" s="8" t="s">
        <v>388</v>
      </c>
      <c r="E197" s="8" t="s">
        <v>1491</v>
      </c>
      <c r="F197" s="8" t="s">
        <v>2286</v>
      </c>
      <c r="G197" s="8" t="s">
        <v>2287</v>
      </c>
      <c r="H197" s="8" t="s">
        <v>46</v>
      </c>
      <c r="I197" s="11" t="s">
        <v>2288</v>
      </c>
      <c r="J197" s="21" t="str">
        <f>HYPERLINK("mailto:filip.kisicek@mipcro.hr","filip.kisicek@mipcro.hr")</f>
        <v>filip.kisicek@mipcro.hr</v>
      </c>
    </row>
    <row r="198" spans="1:10" ht="59.25" customHeight="1" x14ac:dyDescent="0.25">
      <c r="A198" s="81" t="s">
        <v>1100</v>
      </c>
      <c r="B198" s="8">
        <v>54312672136</v>
      </c>
      <c r="C198" s="9" t="s">
        <v>2289</v>
      </c>
      <c r="D198" s="8" t="s">
        <v>316</v>
      </c>
      <c r="E198" s="8" t="s">
        <v>553</v>
      </c>
      <c r="F198" s="8" t="s">
        <v>2290</v>
      </c>
      <c r="G198" s="8" t="s">
        <v>2291</v>
      </c>
      <c r="H198" s="140" t="s">
        <v>46</v>
      </c>
      <c r="I198" s="11"/>
      <c r="J198" s="21"/>
    </row>
    <row r="199" spans="1:10" ht="51" customHeight="1" x14ac:dyDescent="0.25">
      <c r="A199" s="69" t="s">
        <v>1105</v>
      </c>
      <c r="B199" s="30">
        <v>50022519941</v>
      </c>
      <c r="C199" s="15" t="s">
        <v>2292</v>
      </c>
      <c r="D199" s="16" t="s">
        <v>165</v>
      </c>
      <c r="E199" s="16" t="s">
        <v>2293</v>
      </c>
      <c r="F199" s="30" t="s">
        <v>2294</v>
      </c>
      <c r="G199" s="16" t="s">
        <v>2295</v>
      </c>
      <c r="H199" s="30" t="s">
        <v>46</v>
      </c>
      <c r="I199" s="22" t="s">
        <v>2296</v>
      </c>
      <c r="J199" s="31"/>
    </row>
    <row r="200" spans="1:10" ht="51" customHeight="1" x14ac:dyDescent="0.25">
      <c r="A200" s="73" t="s">
        <v>1110</v>
      </c>
      <c r="B200" s="30">
        <v>37054009419</v>
      </c>
      <c r="C200" s="36" t="s">
        <v>2297</v>
      </c>
      <c r="D200" s="30" t="s">
        <v>42</v>
      </c>
      <c r="E200" s="16" t="s">
        <v>200</v>
      </c>
      <c r="F200" s="30" t="s">
        <v>201</v>
      </c>
      <c r="G200" s="16" t="s">
        <v>2298</v>
      </c>
      <c r="H200" s="30" t="s">
        <v>46</v>
      </c>
      <c r="I200" s="31"/>
      <c r="J200" s="31"/>
    </row>
    <row r="201" spans="1:10" ht="51" customHeight="1" x14ac:dyDescent="0.25">
      <c r="A201" s="77" t="s">
        <v>1115</v>
      </c>
      <c r="B201" s="140">
        <v>29020744966</v>
      </c>
      <c r="C201" s="9" t="s">
        <v>2299</v>
      </c>
      <c r="D201" s="8" t="s">
        <v>13</v>
      </c>
      <c r="E201" s="8" t="s">
        <v>323</v>
      </c>
      <c r="F201" s="8" t="s">
        <v>2300</v>
      </c>
      <c r="G201" s="8" t="s">
        <v>2301</v>
      </c>
      <c r="H201" s="8" t="s">
        <v>46</v>
      </c>
      <c r="I201" s="11" t="s">
        <v>2302</v>
      </c>
      <c r="J201" s="21" t="str">
        <f>HYPERLINK("mailto:modikom@windowslive.com","modikom@windowslive.com")</f>
        <v>modikom@windowslive.com</v>
      </c>
    </row>
    <row r="202" spans="1:10" ht="51" customHeight="1" x14ac:dyDescent="0.25">
      <c r="A202" s="81" t="s">
        <v>1120</v>
      </c>
      <c r="B202" s="140">
        <v>35619703300</v>
      </c>
      <c r="C202" s="9" t="s">
        <v>2303</v>
      </c>
      <c r="D202" s="8" t="s">
        <v>13</v>
      </c>
      <c r="E202" s="8" t="s">
        <v>2304</v>
      </c>
      <c r="F202" s="8" t="s">
        <v>2305</v>
      </c>
      <c r="G202" s="8" t="s">
        <v>2306</v>
      </c>
      <c r="H202" s="8" t="s">
        <v>46</v>
      </c>
      <c r="I202" s="11"/>
      <c r="J202" s="21"/>
    </row>
    <row r="203" spans="1:10" ht="51" customHeight="1" x14ac:dyDescent="0.25">
      <c r="A203" s="69" t="s">
        <v>1125</v>
      </c>
      <c r="B203" s="140">
        <v>90443783554</v>
      </c>
      <c r="C203" s="9" t="s">
        <v>2885</v>
      </c>
      <c r="D203" s="8" t="s">
        <v>316</v>
      </c>
      <c r="E203" s="8" t="s">
        <v>1451</v>
      </c>
      <c r="F203" s="8" t="s">
        <v>2886</v>
      </c>
      <c r="G203" s="8" t="s">
        <v>2887</v>
      </c>
      <c r="H203" s="8" t="s">
        <v>46</v>
      </c>
      <c r="I203" s="11"/>
      <c r="J203" s="21"/>
    </row>
    <row r="204" spans="1:10" ht="51" customHeight="1" x14ac:dyDescent="0.25">
      <c r="A204" s="73" t="s">
        <v>1130</v>
      </c>
      <c r="B204" s="30">
        <v>54934584499</v>
      </c>
      <c r="C204" s="15" t="s">
        <v>2307</v>
      </c>
      <c r="D204" s="16" t="s">
        <v>322</v>
      </c>
      <c r="E204" s="16" t="s">
        <v>1809</v>
      </c>
      <c r="F204" s="30" t="s">
        <v>2308</v>
      </c>
      <c r="G204" s="16" t="s">
        <v>2309</v>
      </c>
      <c r="H204" s="30" t="s">
        <v>46</v>
      </c>
      <c r="I204" s="18" t="s">
        <v>2310</v>
      </c>
      <c r="J204" s="37" t="s">
        <v>2311</v>
      </c>
    </row>
    <row r="205" spans="1:10" ht="63.75" customHeight="1" x14ac:dyDescent="0.25">
      <c r="A205" s="77" t="s">
        <v>1136</v>
      </c>
      <c r="B205" s="8">
        <v>67525775672</v>
      </c>
      <c r="C205" s="9" t="s">
        <v>2312</v>
      </c>
      <c r="D205" s="8" t="s">
        <v>13</v>
      </c>
      <c r="E205" s="8" t="s">
        <v>2111</v>
      </c>
      <c r="F205" s="8" t="s">
        <v>2313</v>
      </c>
      <c r="G205" s="8" t="s">
        <v>881</v>
      </c>
      <c r="H205" s="8" t="s">
        <v>46</v>
      </c>
      <c r="I205" s="11" t="s">
        <v>2314</v>
      </c>
      <c r="J205" s="33" t="s">
        <v>2315</v>
      </c>
    </row>
    <row r="206" spans="1:10" ht="51" customHeight="1" x14ac:dyDescent="0.25">
      <c r="A206" s="81" t="s">
        <v>1141</v>
      </c>
      <c r="B206" s="122" t="s">
        <v>2316</v>
      </c>
      <c r="C206" s="15" t="s">
        <v>2317</v>
      </c>
      <c r="D206" s="8" t="s">
        <v>42</v>
      </c>
      <c r="E206" s="29" t="s">
        <v>1518</v>
      </c>
      <c r="F206" s="29" t="s">
        <v>2082</v>
      </c>
      <c r="G206" s="29" t="s">
        <v>1712</v>
      </c>
      <c r="H206" s="29" t="s">
        <v>46</v>
      </c>
      <c r="I206" s="11" t="s">
        <v>2318</v>
      </c>
      <c r="J206" s="147" t="s">
        <v>1713</v>
      </c>
    </row>
    <row r="207" spans="1:10" ht="51" customHeight="1" x14ac:dyDescent="0.25">
      <c r="A207" s="69" t="s">
        <v>1145</v>
      </c>
      <c r="B207" s="149">
        <v>15568784781</v>
      </c>
      <c r="C207" s="150" t="s">
        <v>2319</v>
      </c>
      <c r="D207" s="149" t="s">
        <v>316</v>
      </c>
      <c r="E207" s="99" t="s">
        <v>1451</v>
      </c>
      <c r="F207" s="149" t="s">
        <v>2320</v>
      </c>
      <c r="G207" s="99" t="s">
        <v>2321</v>
      </c>
      <c r="H207" s="149" t="s">
        <v>46</v>
      </c>
      <c r="I207" s="151" t="s">
        <v>2322</v>
      </c>
      <c r="J207" s="152"/>
    </row>
    <row r="208" spans="1:10" ht="51" customHeight="1" x14ac:dyDescent="0.25">
      <c r="A208" s="73" t="s">
        <v>1149</v>
      </c>
      <c r="B208" s="149">
        <v>62542382080</v>
      </c>
      <c r="C208" s="150" t="s">
        <v>2868</v>
      </c>
      <c r="D208" s="8" t="s">
        <v>13</v>
      </c>
      <c r="E208" s="99" t="s">
        <v>211</v>
      </c>
      <c r="F208" s="149" t="s">
        <v>2869</v>
      </c>
      <c r="G208" s="99" t="s">
        <v>2870</v>
      </c>
      <c r="H208" s="149" t="s">
        <v>46</v>
      </c>
      <c r="I208" s="151"/>
      <c r="J208" s="152"/>
    </row>
    <row r="209" spans="1:10" ht="51" customHeight="1" x14ac:dyDescent="0.25">
      <c r="A209" s="77" t="s">
        <v>1156</v>
      </c>
      <c r="B209" s="30">
        <v>54290633360</v>
      </c>
      <c r="C209" s="15" t="s">
        <v>2323</v>
      </c>
      <c r="D209" s="8" t="s">
        <v>1462</v>
      </c>
      <c r="E209" s="16" t="s">
        <v>2324</v>
      </c>
      <c r="F209" s="16" t="s">
        <v>2325</v>
      </c>
      <c r="G209" s="16" t="s">
        <v>549</v>
      </c>
      <c r="H209" s="30" t="s">
        <v>46</v>
      </c>
      <c r="I209" s="18" t="s">
        <v>2326</v>
      </c>
      <c r="J209" s="31"/>
    </row>
    <row r="210" spans="1:10" ht="51" customHeight="1" x14ac:dyDescent="0.25">
      <c r="A210" s="81" t="s">
        <v>1160</v>
      </c>
      <c r="B210" s="8">
        <v>91272483</v>
      </c>
      <c r="C210" s="9" t="s">
        <v>2327</v>
      </c>
      <c r="D210" s="8" t="s">
        <v>42</v>
      </c>
      <c r="E210" s="8" t="s">
        <v>2328</v>
      </c>
      <c r="F210" s="8" t="s">
        <v>952</v>
      </c>
      <c r="G210" s="8" t="s">
        <v>953</v>
      </c>
      <c r="H210" s="8" t="s">
        <v>25</v>
      </c>
      <c r="I210" s="11" t="s">
        <v>954</v>
      </c>
      <c r="J210" s="12" t="str">
        <f>HYPERLINK("mailto:tkocet@yahoo.com","tkocet@yahoo.com")</f>
        <v>tkocet@yahoo.com</v>
      </c>
    </row>
    <row r="211" spans="1:10" ht="51" customHeight="1" x14ac:dyDescent="0.25">
      <c r="A211" s="69" t="s">
        <v>1166</v>
      </c>
      <c r="B211" s="8" t="s">
        <v>2329</v>
      </c>
      <c r="C211" s="9" t="s">
        <v>2330</v>
      </c>
      <c r="D211" s="8" t="s">
        <v>1254</v>
      </c>
      <c r="E211" s="8" t="s">
        <v>2331</v>
      </c>
      <c r="F211" s="8" t="s">
        <v>2332</v>
      </c>
      <c r="G211" s="8" t="s">
        <v>2333</v>
      </c>
      <c r="H211" s="140" t="s">
        <v>46</v>
      </c>
      <c r="I211" s="11" t="s">
        <v>2334</v>
      </c>
      <c r="J211" s="33"/>
    </row>
    <row r="212" spans="1:10" ht="51" customHeight="1" x14ac:dyDescent="0.25">
      <c r="A212" s="73" t="s">
        <v>1170</v>
      </c>
      <c r="B212" s="140">
        <v>6850041671</v>
      </c>
      <c r="C212" s="9" t="s">
        <v>2335</v>
      </c>
      <c r="D212" s="8" t="s">
        <v>42</v>
      </c>
      <c r="E212" s="8" t="s">
        <v>1996</v>
      </c>
      <c r="F212" s="8" t="s">
        <v>2336</v>
      </c>
      <c r="G212" s="8" t="s">
        <v>2337</v>
      </c>
      <c r="H212" s="8" t="s">
        <v>46</v>
      </c>
      <c r="I212" s="11" t="s">
        <v>2338</v>
      </c>
      <c r="J212" s="21" t="str">
        <f>HYPERLINK("mailto:pama@vz.htnet.hr","pama@vz.htnet.hr")</f>
        <v>pama@vz.htnet.hr</v>
      </c>
    </row>
    <row r="213" spans="1:10" ht="56.25" customHeight="1" x14ac:dyDescent="0.25">
      <c r="A213" s="77" t="s">
        <v>1175</v>
      </c>
      <c r="B213" s="8">
        <v>17439781135</v>
      </c>
      <c r="C213" s="9" t="s">
        <v>2339</v>
      </c>
      <c r="D213" s="8" t="s">
        <v>42</v>
      </c>
      <c r="E213" s="8" t="s">
        <v>1882</v>
      </c>
      <c r="F213" s="8" t="s">
        <v>1883</v>
      </c>
      <c r="G213" s="8" t="s">
        <v>1884</v>
      </c>
      <c r="H213" s="140" t="s">
        <v>46</v>
      </c>
      <c r="I213" s="11"/>
      <c r="J213" s="21"/>
    </row>
    <row r="214" spans="1:10" ht="56.25" customHeight="1" x14ac:dyDescent="0.25">
      <c r="A214" s="81" t="s">
        <v>1182</v>
      </c>
      <c r="B214" s="8">
        <v>38033990349</v>
      </c>
      <c r="C214" s="9" t="s">
        <v>2340</v>
      </c>
      <c r="D214" s="8" t="s">
        <v>42</v>
      </c>
      <c r="E214" s="8" t="s">
        <v>2341</v>
      </c>
      <c r="F214" s="8" t="s">
        <v>1883</v>
      </c>
      <c r="G214" s="8" t="s">
        <v>2342</v>
      </c>
      <c r="H214" s="8" t="s">
        <v>46</v>
      </c>
      <c r="I214" s="11" t="s">
        <v>2343</v>
      </c>
      <c r="J214" s="33" t="s">
        <v>2344</v>
      </c>
    </row>
    <row r="215" spans="1:10" ht="56.25" customHeight="1" x14ac:dyDescent="0.25">
      <c r="A215" s="69" t="s">
        <v>1188</v>
      </c>
      <c r="B215" s="140">
        <v>33742201436</v>
      </c>
      <c r="C215" s="9" t="s">
        <v>2345</v>
      </c>
      <c r="D215" s="8" t="s">
        <v>42</v>
      </c>
      <c r="E215" s="8" t="s">
        <v>2346</v>
      </c>
      <c r="F215" s="8" t="s">
        <v>2347</v>
      </c>
      <c r="G215" s="8" t="s">
        <v>2348</v>
      </c>
      <c r="H215" s="8" t="s">
        <v>46</v>
      </c>
      <c r="I215" s="11"/>
      <c r="J215" s="19"/>
    </row>
    <row r="216" spans="1:10" ht="56.25" customHeight="1" x14ac:dyDescent="0.25">
      <c r="A216" s="73" t="s">
        <v>1193</v>
      </c>
      <c r="B216" s="8">
        <v>92384374</v>
      </c>
      <c r="C216" s="9" t="s">
        <v>2349</v>
      </c>
      <c r="D216" s="8" t="s">
        <v>13</v>
      </c>
      <c r="E216" s="8" t="s">
        <v>963</v>
      </c>
      <c r="F216" s="8" t="s">
        <v>964</v>
      </c>
      <c r="G216" s="8" t="s">
        <v>965</v>
      </c>
      <c r="H216" s="8" t="s">
        <v>532</v>
      </c>
      <c r="I216" s="8"/>
      <c r="J216" s="12" t="str">
        <f>HYPERLINK("mailto:jppetrinjak@gmailcom","jppetrinjak@gmailcom")</f>
        <v>jppetrinjak@gmailcom</v>
      </c>
    </row>
    <row r="217" spans="1:10" ht="56.25" customHeight="1" x14ac:dyDescent="0.25">
      <c r="A217" s="77" t="s">
        <v>1200</v>
      </c>
      <c r="B217" s="135">
        <v>40719607310</v>
      </c>
      <c r="C217" s="136" t="s">
        <v>2350</v>
      </c>
      <c r="D217" s="137" t="s">
        <v>42</v>
      </c>
      <c r="E217" s="137" t="s">
        <v>2351</v>
      </c>
      <c r="F217" s="137" t="s">
        <v>2352</v>
      </c>
      <c r="G217" s="137" t="s">
        <v>2353</v>
      </c>
      <c r="H217" s="137" t="s">
        <v>46</v>
      </c>
      <c r="I217" s="138" t="s">
        <v>2354</v>
      </c>
      <c r="J217" s="139" t="str">
        <f>HYPERLINK("mailto:jerovec@pijesak.hr","jerovec@pijesak.hr")</f>
        <v>jerovec@pijesak.hr</v>
      </c>
    </row>
    <row r="218" spans="1:10" ht="56.25" customHeight="1" x14ac:dyDescent="0.25">
      <c r="A218" s="81" t="s">
        <v>1206</v>
      </c>
      <c r="B218" s="8">
        <v>91273102</v>
      </c>
      <c r="C218" s="9" t="s">
        <v>2355</v>
      </c>
      <c r="D218" s="137" t="s">
        <v>983</v>
      </c>
      <c r="E218" s="8" t="s">
        <v>2356</v>
      </c>
      <c r="F218" s="8" t="s">
        <v>985</v>
      </c>
      <c r="G218" s="8" t="s">
        <v>986</v>
      </c>
      <c r="H218" s="8" t="s">
        <v>17</v>
      </c>
      <c r="I218" s="11" t="s">
        <v>987</v>
      </c>
      <c r="J218" s="12" t="str">
        <f>HYPERLINK("mailto:pilanarafaj@gmail.com","pilanarafaj@gmail.com")</f>
        <v>pilanarafaj@gmail.com</v>
      </c>
    </row>
    <row r="219" spans="1:10" ht="56.25" customHeight="1" x14ac:dyDescent="0.25">
      <c r="A219" s="69" t="s">
        <v>1213</v>
      </c>
      <c r="B219" s="140">
        <v>45296084137</v>
      </c>
      <c r="C219" s="9" t="s">
        <v>2357</v>
      </c>
      <c r="D219" s="8" t="s">
        <v>717</v>
      </c>
      <c r="E219" s="8" t="s">
        <v>2358</v>
      </c>
      <c r="F219" s="8" t="s">
        <v>2359</v>
      </c>
      <c r="G219" s="8" t="s">
        <v>2360</v>
      </c>
      <c r="H219" s="8" t="s">
        <v>46</v>
      </c>
      <c r="I219" s="11" t="s">
        <v>2361</v>
      </c>
      <c r="J219" s="21" t="str">
        <f>HYPERLINK("mailto:rpiskac@pimehanika.hr","rpiskac@pimehanika.hr")</f>
        <v>rpiskac@pimehanika.hr</v>
      </c>
    </row>
    <row r="220" spans="1:10" ht="56.25" customHeight="1" x14ac:dyDescent="0.25">
      <c r="A220" s="73" t="s">
        <v>1218</v>
      </c>
      <c r="B220" s="137">
        <v>90156234</v>
      </c>
      <c r="C220" s="136" t="s">
        <v>2362</v>
      </c>
      <c r="D220" s="137" t="s">
        <v>13</v>
      </c>
      <c r="E220" s="137" t="s">
        <v>2363</v>
      </c>
      <c r="F220" s="137" t="s">
        <v>997</v>
      </c>
      <c r="G220" s="137" t="s">
        <v>998</v>
      </c>
      <c r="H220" s="137" t="s">
        <v>25</v>
      </c>
      <c r="I220" s="138" t="s">
        <v>999</v>
      </c>
      <c r="J220" s="153" t="str">
        <f>HYPERLINK("mailto:pino.mastin@gmail.com","pino.mastin@gmail.com")</f>
        <v>pino.mastin@gmail.com</v>
      </c>
    </row>
    <row r="221" spans="1:10" ht="56.25" customHeight="1" x14ac:dyDescent="0.25">
      <c r="A221" s="77" t="s">
        <v>1223</v>
      </c>
      <c r="B221" s="140">
        <v>96012421705</v>
      </c>
      <c r="C221" s="9" t="s">
        <v>2364</v>
      </c>
      <c r="D221" s="8" t="s">
        <v>13</v>
      </c>
      <c r="E221" s="8" t="s">
        <v>2365</v>
      </c>
      <c r="F221" s="8" t="s">
        <v>2366</v>
      </c>
      <c r="G221" s="8" t="s">
        <v>2367</v>
      </c>
      <c r="H221" s="8" t="s">
        <v>2368</v>
      </c>
      <c r="I221" s="11" t="s">
        <v>2369</v>
      </c>
      <c r="J221" s="14" t="s">
        <v>2370</v>
      </c>
    </row>
    <row r="222" spans="1:10" ht="56.25" customHeight="1" x14ac:dyDescent="0.25">
      <c r="A222" s="81" t="s">
        <v>1228</v>
      </c>
      <c r="B222" s="122" t="s">
        <v>2371</v>
      </c>
      <c r="C222" s="15" t="s">
        <v>2372</v>
      </c>
      <c r="D222" s="16" t="s">
        <v>13</v>
      </c>
      <c r="E222" s="16" t="s">
        <v>1710</v>
      </c>
      <c r="F222" s="29" t="s">
        <v>2082</v>
      </c>
      <c r="G222" s="29" t="s">
        <v>1712</v>
      </c>
      <c r="H222" s="16" t="s">
        <v>46</v>
      </c>
      <c r="I222" s="16"/>
      <c r="J222" s="37" t="s">
        <v>1713</v>
      </c>
    </row>
    <row r="223" spans="1:10" ht="67.5" customHeight="1" x14ac:dyDescent="0.25">
      <c r="A223" s="69" t="s">
        <v>1234</v>
      </c>
      <c r="B223" s="140">
        <v>6222949405</v>
      </c>
      <c r="C223" s="9" t="s">
        <v>2373</v>
      </c>
      <c r="D223" s="8" t="s">
        <v>1462</v>
      </c>
      <c r="E223" s="8" t="s">
        <v>2374</v>
      </c>
      <c r="F223" s="8" t="s">
        <v>2375</v>
      </c>
      <c r="G223" s="8" t="s">
        <v>2376</v>
      </c>
      <c r="H223" s="8" t="s">
        <v>46</v>
      </c>
      <c r="I223" s="11" t="s">
        <v>2377</v>
      </c>
      <c r="J223" s="21" t="str">
        <f>HYPERLINK("mailto:poljodom@net.hr","poljodom@net.hr")</f>
        <v>poljodom@net.hr</v>
      </c>
    </row>
    <row r="224" spans="1:10" ht="90.75" customHeight="1" x14ac:dyDescent="0.25">
      <c r="A224" s="73" t="s">
        <v>1239</v>
      </c>
      <c r="B224" s="140">
        <v>40146951579</v>
      </c>
      <c r="C224" s="9" t="s">
        <v>2378</v>
      </c>
      <c r="D224" s="8" t="s">
        <v>42</v>
      </c>
      <c r="E224" s="8" t="s">
        <v>2379</v>
      </c>
      <c r="F224" s="8" t="s">
        <v>2380</v>
      </c>
      <c r="G224" s="8" t="s">
        <v>1479</v>
      </c>
      <c r="H224" s="8" t="s">
        <v>46</v>
      </c>
      <c r="I224" s="11" t="s">
        <v>2381</v>
      </c>
      <c r="J224" s="19"/>
    </row>
    <row r="225" spans="1:10" ht="56.25" customHeight="1" x14ac:dyDescent="0.25">
      <c r="A225" s="77" t="s">
        <v>1246</v>
      </c>
      <c r="B225" s="140">
        <v>35861469799</v>
      </c>
      <c r="C225" s="9" t="s">
        <v>2382</v>
      </c>
      <c r="D225" s="8" t="s">
        <v>42</v>
      </c>
      <c r="E225" s="8" t="s">
        <v>2379</v>
      </c>
      <c r="F225" s="8" t="s">
        <v>2383</v>
      </c>
      <c r="G225" s="8" t="s">
        <v>1479</v>
      </c>
      <c r="H225" s="8" t="s">
        <v>46</v>
      </c>
      <c r="I225" s="11" t="s">
        <v>2384</v>
      </c>
      <c r="J225" s="21" t="str">
        <f>HYPERLINK("mailto:pp-ivanec@vz.t-com.hr","pp-ivanec@vz.t-com.hr")</f>
        <v>pp-ivanec@vz.t-com.hr</v>
      </c>
    </row>
    <row r="226" spans="1:10" ht="56.25" customHeight="1" x14ac:dyDescent="0.25">
      <c r="A226" s="81" t="s">
        <v>1252</v>
      </c>
      <c r="B226" s="140">
        <v>87283813100</v>
      </c>
      <c r="C226" s="9" t="s">
        <v>2385</v>
      </c>
      <c r="D226" s="8" t="s">
        <v>42</v>
      </c>
      <c r="E226" s="8" t="s">
        <v>2386</v>
      </c>
      <c r="F226" s="8" t="s">
        <v>2387</v>
      </c>
      <c r="G226" s="8" t="s">
        <v>2388</v>
      </c>
      <c r="H226" s="8" t="s">
        <v>46</v>
      </c>
      <c r="I226" s="11" t="s">
        <v>2389</v>
      </c>
      <c r="J226" s="14" t="s">
        <v>2390</v>
      </c>
    </row>
    <row r="227" spans="1:10" ht="74.25" customHeight="1" x14ac:dyDescent="0.25">
      <c r="A227" s="69" t="s">
        <v>1260</v>
      </c>
      <c r="B227" s="29" t="s">
        <v>2391</v>
      </c>
      <c r="C227" s="15" t="s">
        <v>2392</v>
      </c>
      <c r="D227" s="29" t="s">
        <v>2240</v>
      </c>
      <c r="E227" s="29" t="s">
        <v>2241</v>
      </c>
      <c r="F227" s="29" t="s">
        <v>2393</v>
      </c>
      <c r="G227" s="29" t="s">
        <v>2394</v>
      </c>
      <c r="H227" s="29" t="s">
        <v>46</v>
      </c>
      <c r="I227" s="22" t="s">
        <v>2395</v>
      </c>
      <c r="J227" s="37" t="s">
        <v>2284</v>
      </c>
    </row>
    <row r="228" spans="1:10" ht="56.25" customHeight="1" x14ac:dyDescent="0.25">
      <c r="A228" s="73" t="s">
        <v>1264</v>
      </c>
      <c r="B228" s="8">
        <v>67156200755</v>
      </c>
      <c r="C228" s="9" t="s">
        <v>2396</v>
      </c>
      <c r="D228" s="8" t="s">
        <v>316</v>
      </c>
      <c r="E228" s="8" t="s">
        <v>1491</v>
      </c>
      <c r="F228" s="8" t="s">
        <v>2397</v>
      </c>
      <c r="G228" s="8" t="s">
        <v>2398</v>
      </c>
      <c r="H228" s="140" t="s">
        <v>46</v>
      </c>
      <c r="I228" s="11"/>
      <c r="J228" s="21"/>
    </row>
    <row r="229" spans="1:10" ht="56.25" customHeight="1" x14ac:dyDescent="0.25">
      <c r="A229" s="77" t="s">
        <v>1270</v>
      </c>
      <c r="B229" s="8">
        <v>94090686094</v>
      </c>
      <c r="C229" s="9" t="s">
        <v>2861</v>
      </c>
      <c r="D229" s="8" t="s">
        <v>619</v>
      </c>
      <c r="E229" s="8" t="s">
        <v>2862</v>
      </c>
      <c r="F229" s="8" t="s">
        <v>2863</v>
      </c>
      <c r="G229" s="8" t="s">
        <v>2864</v>
      </c>
      <c r="H229" s="140" t="s">
        <v>46</v>
      </c>
      <c r="I229" s="11"/>
      <c r="J229" s="21"/>
    </row>
    <row r="230" spans="1:10" ht="56.25" customHeight="1" x14ac:dyDescent="0.25">
      <c r="A230" s="81" t="s">
        <v>1276</v>
      </c>
      <c r="B230" s="8">
        <v>91273919</v>
      </c>
      <c r="C230" s="9" t="s">
        <v>1398</v>
      </c>
      <c r="D230" s="8" t="s">
        <v>619</v>
      </c>
      <c r="E230" s="8" t="s">
        <v>2399</v>
      </c>
      <c r="F230" s="8" t="s">
        <v>1400</v>
      </c>
      <c r="G230" s="8" t="s">
        <v>1401</v>
      </c>
      <c r="H230" s="8" t="s">
        <v>25</v>
      </c>
      <c r="I230" s="11" t="s">
        <v>1402</v>
      </c>
      <c r="J230" s="12" t="str">
        <f>HYPERLINK("mailto:piskac.stjepan@gmail.com","piskac.stjepan@gmail.com")</f>
        <v>piskac.stjepan@gmail.com</v>
      </c>
    </row>
    <row r="231" spans="1:10" ht="56.25" customHeight="1" x14ac:dyDescent="0.25">
      <c r="A231" s="69" t="s">
        <v>1281</v>
      </c>
      <c r="B231" s="140">
        <v>98597903976</v>
      </c>
      <c r="C231" s="9" t="s">
        <v>2400</v>
      </c>
      <c r="D231" s="8" t="s">
        <v>42</v>
      </c>
      <c r="E231" s="8" t="s">
        <v>2401</v>
      </c>
      <c r="F231" s="8" t="s">
        <v>2402</v>
      </c>
      <c r="G231" s="8" t="s">
        <v>2403</v>
      </c>
      <c r="H231" s="8" t="s">
        <v>46</v>
      </c>
      <c r="I231" s="11" t="s">
        <v>2404</v>
      </c>
      <c r="J231" s="21" t="s">
        <v>2405</v>
      </c>
    </row>
    <row r="232" spans="1:10" ht="59.25" customHeight="1" x14ac:dyDescent="0.25">
      <c r="A232" s="73" t="s">
        <v>1286</v>
      </c>
      <c r="B232" s="8">
        <v>92668798</v>
      </c>
      <c r="C232" s="9" t="s">
        <v>2406</v>
      </c>
      <c r="D232" s="8" t="s">
        <v>42</v>
      </c>
      <c r="E232" s="8" t="s">
        <v>701</v>
      </c>
      <c r="F232" s="8" t="s">
        <v>1038</v>
      </c>
      <c r="G232" s="8" t="s">
        <v>1039</v>
      </c>
      <c r="H232" s="8" t="s">
        <v>17</v>
      </c>
      <c r="I232" s="11" t="s">
        <v>1040</v>
      </c>
      <c r="J232" s="12" t="str">
        <f>HYPERLINK("mailto:puffy1@net.hr","puffy1@net.hr")</f>
        <v>puffy1@net.hr</v>
      </c>
    </row>
    <row r="233" spans="1:10" ht="59.25" customHeight="1" x14ac:dyDescent="0.25">
      <c r="A233" s="77" t="s">
        <v>1291</v>
      </c>
      <c r="B233" s="122" t="s">
        <v>2407</v>
      </c>
      <c r="C233" s="15" t="s">
        <v>2408</v>
      </c>
      <c r="D233" s="8" t="s">
        <v>42</v>
      </c>
      <c r="E233" s="29" t="s">
        <v>194</v>
      </c>
      <c r="F233" s="29" t="s">
        <v>2409</v>
      </c>
      <c r="G233" s="29" t="s">
        <v>2410</v>
      </c>
      <c r="H233" s="29" t="s">
        <v>46</v>
      </c>
      <c r="I233" s="11"/>
      <c r="J233" s="147" t="s">
        <v>2411</v>
      </c>
    </row>
    <row r="234" spans="1:10" ht="61.15" customHeight="1" x14ac:dyDescent="0.25">
      <c r="A234" s="81" t="s">
        <v>1296</v>
      </c>
      <c r="B234" s="140">
        <v>25483144372</v>
      </c>
      <c r="C234" s="9" t="s">
        <v>2412</v>
      </c>
      <c r="D234" s="8" t="s">
        <v>42</v>
      </c>
      <c r="E234" s="8" t="s">
        <v>1507</v>
      </c>
      <c r="F234" s="8" t="s">
        <v>2413</v>
      </c>
      <c r="G234" s="8" t="s">
        <v>2414</v>
      </c>
      <c r="H234" s="8" t="s">
        <v>46</v>
      </c>
      <c r="I234" s="11" t="s">
        <v>2415</v>
      </c>
      <c r="J234" s="21" t="str">
        <f>HYPERLINK("mailto:m.stankovic.vrcek@gmail.com","m.stankovic.vrcek@gmail.com")</f>
        <v>m.stankovic.vrcek@gmail.com</v>
      </c>
    </row>
    <row r="235" spans="1:10" ht="56.25" customHeight="1" x14ac:dyDescent="0.25">
      <c r="A235" s="69" t="s">
        <v>1303</v>
      </c>
      <c r="B235" s="140">
        <v>35702023287</v>
      </c>
      <c r="C235" s="9" t="s">
        <v>2416</v>
      </c>
      <c r="D235" s="8" t="s">
        <v>13</v>
      </c>
      <c r="E235" s="8" t="s">
        <v>2417</v>
      </c>
      <c r="F235" s="8" t="s">
        <v>2418</v>
      </c>
      <c r="G235" s="8" t="s">
        <v>2419</v>
      </c>
      <c r="H235" s="8" t="s">
        <v>2420</v>
      </c>
      <c r="I235" s="11" t="s">
        <v>2421</v>
      </c>
      <c r="J235" s="21" t="str">
        <f>HYPERLINK("mailto:restadoo@gmail.com","restadoo@gmail.com")</f>
        <v>restadoo@gmail.com</v>
      </c>
    </row>
    <row r="236" spans="1:10" ht="65.25" customHeight="1" x14ac:dyDescent="0.25">
      <c r="A236" s="73" t="s">
        <v>1309</v>
      </c>
      <c r="B236" s="8">
        <v>90156021</v>
      </c>
      <c r="C236" s="9" t="s">
        <v>2422</v>
      </c>
      <c r="D236" s="8" t="s">
        <v>42</v>
      </c>
      <c r="E236" s="8" t="s">
        <v>701</v>
      </c>
      <c r="F236" s="8" t="s">
        <v>1066</v>
      </c>
      <c r="G236" s="8" t="s">
        <v>1067</v>
      </c>
      <c r="H236" s="8" t="s">
        <v>25</v>
      </c>
      <c r="I236" s="11" t="s">
        <v>1068</v>
      </c>
      <c r="J236" s="33" t="str">
        <f>HYPERLINK("mailto:ribictransport@gmail.com","ribictransport@gmail.com")</f>
        <v>ribictransport@gmail.com</v>
      </c>
    </row>
    <row r="237" spans="1:10" ht="65.25" customHeight="1" x14ac:dyDescent="0.25">
      <c r="A237" s="77" t="s">
        <v>1314</v>
      </c>
      <c r="B237" s="8">
        <v>55645122426</v>
      </c>
      <c r="C237" s="9" t="s">
        <v>2423</v>
      </c>
      <c r="D237" s="8" t="s">
        <v>1675</v>
      </c>
      <c r="E237" s="8" t="s">
        <v>553</v>
      </c>
      <c r="F237" s="8" t="s">
        <v>2424</v>
      </c>
      <c r="G237" s="8" t="s">
        <v>2425</v>
      </c>
      <c r="H237" s="140" t="s">
        <v>46</v>
      </c>
      <c r="I237" s="11" t="s">
        <v>2426</v>
      </c>
      <c r="J237" s="21"/>
    </row>
    <row r="238" spans="1:10" ht="65.25" customHeight="1" x14ac:dyDescent="0.25">
      <c r="A238" s="81" t="s">
        <v>1319</v>
      </c>
      <c r="B238" s="140">
        <v>81937849560</v>
      </c>
      <c r="C238" s="9" t="s">
        <v>2427</v>
      </c>
      <c r="D238" s="8" t="s">
        <v>1462</v>
      </c>
      <c r="E238" s="8" t="s">
        <v>2256</v>
      </c>
      <c r="F238" s="8" t="s">
        <v>2428</v>
      </c>
      <c r="G238" s="8" t="s">
        <v>2429</v>
      </c>
      <c r="H238" s="8" t="s">
        <v>46</v>
      </c>
      <c r="I238" s="11" t="s">
        <v>2430</v>
      </c>
      <c r="J238" s="21" t="str">
        <f>HYPERLINK("mailto:rombdoo@email.t-com.hr","rombdoo@email.t-com.hr")</f>
        <v>rombdoo@email.t-com.hr</v>
      </c>
    </row>
    <row r="239" spans="1:10" ht="65.25" customHeight="1" x14ac:dyDescent="0.25">
      <c r="A239" s="69" t="s">
        <v>1324</v>
      </c>
      <c r="B239" s="140">
        <v>10319970887</v>
      </c>
      <c r="C239" s="9" t="s">
        <v>2431</v>
      </c>
      <c r="D239" s="8" t="s">
        <v>388</v>
      </c>
      <c r="E239" s="8" t="s">
        <v>1491</v>
      </c>
      <c r="F239" s="8" t="s">
        <v>1961</v>
      </c>
      <c r="G239" s="8" t="s">
        <v>1962</v>
      </c>
      <c r="H239" s="8" t="s">
        <v>46</v>
      </c>
      <c r="I239" s="11" t="s">
        <v>2432</v>
      </c>
      <c r="J239" s="20"/>
    </row>
    <row r="240" spans="1:10" ht="65.25" customHeight="1" x14ac:dyDescent="0.25">
      <c r="A240" s="73" t="s">
        <v>1329</v>
      </c>
      <c r="B240" s="8">
        <v>42471585610</v>
      </c>
      <c r="C240" s="9" t="s">
        <v>2433</v>
      </c>
      <c r="D240" s="8" t="s">
        <v>42</v>
      </c>
      <c r="E240" s="8" t="s">
        <v>1715</v>
      </c>
      <c r="F240" s="8" t="s">
        <v>2434</v>
      </c>
      <c r="G240" s="8" t="s">
        <v>2435</v>
      </c>
      <c r="H240" s="140" t="s">
        <v>46</v>
      </c>
      <c r="I240" s="11" t="s">
        <v>2436</v>
      </c>
      <c r="J240" s="14" t="s">
        <v>2437</v>
      </c>
    </row>
    <row r="241" spans="1:10" ht="65.25" customHeight="1" x14ac:dyDescent="0.25">
      <c r="A241" s="77" t="s">
        <v>1334</v>
      </c>
      <c r="B241" s="8">
        <v>10789965679</v>
      </c>
      <c r="C241" s="9" t="s">
        <v>2438</v>
      </c>
      <c r="D241" s="8" t="s">
        <v>316</v>
      </c>
      <c r="E241" s="8" t="s">
        <v>1491</v>
      </c>
      <c r="F241" s="8" t="s">
        <v>2439</v>
      </c>
      <c r="G241" s="8" t="s">
        <v>2440</v>
      </c>
      <c r="H241" s="140" t="s">
        <v>46</v>
      </c>
      <c r="I241" s="11" t="s">
        <v>2441</v>
      </c>
      <c r="J241" s="21"/>
    </row>
    <row r="242" spans="1:10" ht="65.25" customHeight="1" x14ac:dyDescent="0.25">
      <c r="A242" s="81" t="s">
        <v>1340</v>
      </c>
      <c r="B242" s="8">
        <v>64531516840</v>
      </c>
      <c r="C242" s="9" t="s">
        <v>2442</v>
      </c>
      <c r="D242" s="8" t="s">
        <v>1462</v>
      </c>
      <c r="E242" s="8" t="s">
        <v>2443</v>
      </c>
      <c r="F242" s="8" t="s">
        <v>2444</v>
      </c>
      <c r="G242" s="8" t="s">
        <v>2445</v>
      </c>
      <c r="H242" s="140" t="s">
        <v>46</v>
      </c>
      <c r="I242" s="11"/>
      <c r="J242" s="21"/>
    </row>
    <row r="243" spans="1:10" ht="65.25" customHeight="1" x14ac:dyDescent="0.25">
      <c r="A243" s="69" t="s">
        <v>1345</v>
      </c>
      <c r="B243" s="30">
        <v>34162175086</v>
      </c>
      <c r="C243" s="36" t="s">
        <v>2446</v>
      </c>
      <c r="D243" s="30" t="s">
        <v>316</v>
      </c>
      <c r="E243" s="16" t="s">
        <v>1451</v>
      </c>
      <c r="F243" s="30" t="s">
        <v>2447</v>
      </c>
      <c r="G243" s="16" t="s">
        <v>2448</v>
      </c>
      <c r="H243" s="30" t="s">
        <v>2084</v>
      </c>
      <c r="I243" s="31"/>
      <c r="J243" s="31"/>
    </row>
    <row r="244" spans="1:10" ht="78.599999999999994" customHeight="1" x14ac:dyDescent="0.25">
      <c r="A244" s="73" t="s">
        <v>1350</v>
      </c>
      <c r="B244" s="8">
        <v>33604925862</v>
      </c>
      <c r="C244" s="9" t="s">
        <v>2449</v>
      </c>
      <c r="D244" s="8" t="s">
        <v>316</v>
      </c>
      <c r="E244" s="8" t="s">
        <v>1497</v>
      </c>
      <c r="F244" s="8" t="s">
        <v>2450</v>
      </c>
      <c r="G244" s="8" t="s">
        <v>2451</v>
      </c>
      <c r="H244" s="140" t="s">
        <v>46</v>
      </c>
      <c r="I244" s="11" t="s">
        <v>2452</v>
      </c>
      <c r="J244" s="21"/>
    </row>
    <row r="245" spans="1:10" ht="65.25" customHeight="1" x14ac:dyDescent="0.25">
      <c r="A245" s="77" t="s">
        <v>1355</v>
      </c>
      <c r="B245" s="30">
        <v>65286506946</v>
      </c>
      <c r="C245" s="36" t="s">
        <v>2453</v>
      </c>
      <c r="D245" s="29" t="s">
        <v>1462</v>
      </c>
      <c r="E245" s="29" t="s">
        <v>2454</v>
      </c>
      <c r="F245" s="13" t="s">
        <v>2455</v>
      </c>
      <c r="G245" s="29" t="s">
        <v>2456</v>
      </c>
      <c r="H245" s="140" t="s">
        <v>46</v>
      </c>
      <c r="I245" s="18"/>
      <c r="J245" s="31"/>
    </row>
    <row r="246" spans="1:10" ht="65.25" customHeight="1" x14ac:dyDescent="0.25">
      <c r="A246" s="81" t="s">
        <v>1360</v>
      </c>
      <c r="B246" s="30">
        <v>25375215682</v>
      </c>
      <c r="C246" s="36" t="s">
        <v>2457</v>
      </c>
      <c r="D246" s="29" t="s">
        <v>1462</v>
      </c>
      <c r="E246" s="16" t="s">
        <v>2458</v>
      </c>
      <c r="F246" s="30" t="s">
        <v>2459</v>
      </c>
      <c r="G246" s="16" t="s">
        <v>2460</v>
      </c>
      <c r="H246" s="30" t="s">
        <v>46</v>
      </c>
      <c r="I246" s="18"/>
      <c r="J246" s="31"/>
    </row>
    <row r="247" spans="1:10" ht="65.25" customHeight="1" x14ac:dyDescent="0.25">
      <c r="A247" s="69" t="s">
        <v>1365</v>
      </c>
      <c r="B247" s="140">
        <v>16717663337</v>
      </c>
      <c r="C247" s="9" t="s">
        <v>2461</v>
      </c>
      <c r="D247" s="8" t="s">
        <v>42</v>
      </c>
      <c r="E247" s="8" t="s">
        <v>2462</v>
      </c>
      <c r="F247" s="8" t="s">
        <v>1726</v>
      </c>
      <c r="G247" s="8" t="s">
        <v>1889</v>
      </c>
      <c r="H247" s="8" t="s">
        <v>46</v>
      </c>
      <c r="I247" s="11"/>
      <c r="J247" s="20"/>
    </row>
    <row r="248" spans="1:10" ht="65.25" customHeight="1" x14ac:dyDescent="0.25">
      <c r="A248" s="73" t="s">
        <v>1370</v>
      </c>
      <c r="B248" s="140">
        <v>91605701146</v>
      </c>
      <c r="C248" s="36" t="s">
        <v>2463</v>
      </c>
      <c r="D248" s="8" t="s">
        <v>21</v>
      </c>
      <c r="E248" s="8" t="s">
        <v>2464</v>
      </c>
      <c r="F248" s="13" t="s">
        <v>2465</v>
      </c>
      <c r="G248" s="29" t="s">
        <v>2466</v>
      </c>
      <c r="H248" s="13" t="s">
        <v>25</v>
      </c>
      <c r="I248" s="22" t="s">
        <v>2467</v>
      </c>
      <c r="J248" s="37" t="s">
        <v>2468</v>
      </c>
    </row>
    <row r="249" spans="1:10" ht="65.25" customHeight="1" x14ac:dyDescent="0.25">
      <c r="A249" s="77" t="s">
        <v>1375</v>
      </c>
      <c r="B249" s="140">
        <v>67304345111</v>
      </c>
      <c r="C249" s="36" t="s">
        <v>2865</v>
      </c>
      <c r="D249" s="8" t="s">
        <v>13</v>
      </c>
      <c r="E249" s="8" t="s">
        <v>2866</v>
      </c>
      <c r="F249" s="13" t="s">
        <v>2867</v>
      </c>
      <c r="G249" s="29" t="s">
        <v>1859</v>
      </c>
      <c r="H249" s="13" t="s">
        <v>25</v>
      </c>
      <c r="I249" s="22"/>
      <c r="J249" s="37"/>
    </row>
    <row r="250" spans="1:10" ht="65.25" customHeight="1" x14ac:dyDescent="0.25">
      <c r="A250" s="81" t="s">
        <v>1381</v>
      </c>
      <c r="B250" s="140">
        <v>23246794222</v>
      </c>
      <c r="C250" s="9" t="s">
        <v>2469</v>
      </c>
      <c r="D250" s="8" t="s">
        <v>13</v>
      </c>
      <c r="E250" s="8" t="s">
        <v>1621</v>
      </c>
      <c r="F250" s="8" t="s">
        <v>2470</v>
      </c>
      <c r="G250" s="8" t="s">
        <v>2471</v>
      </c>
      <c r="H250" s="8" t="s">
        <v>46</v>
      </c>
      <c r="I250" s="11" t="s">
        <v>2472</v>
      </c>
      <c r="J250" s="21" t="str">
        <f>HYPERLINK("mailto:smiv@vz.t-com.hr","smiv@vz.t-com.hr")</f>
        <v>smiv@vz.t-com.hr</v>
      </c>
    </row>
    <row r="251" spans="1:10" ht="65.25" customHeight="1" x14ac:dyDescent="0.25">
      <c r="A251" s="69" t="s">
        <v>1386</v>
      </c>
      <c r="B251" s="140">
        <v>72818017789</v>
      </c>
      <c r="C251" s="9" t="s">
        <v>2892</v>
      </c>
      <c r="D251" s="29" t="s">
        <v>316</v>
      </c>
      <c r="E251" s="8" t="s">
        <v>2893</v>
      </c>
      <c r="F251" s="8" t="s">
        <v>2894</v>
      </c>
      <c r="G251" s="8" t="s">
        <v>2895</v>
      </c>
      <c r="H251" s="8" t="s">
        <v>46</v>
      </c>
      <c r="I251" s="11"/>
      <c r="J251" s="21"/>
    </row>
    <row r="252" spans="1:10" ht="65.25" customHeight="1" x14ac:dyDescent="0.25">
      <c r="A252" s="73" t="s">
        <v>1392</v>
      </c>
      <c r="B252" s="29" t="s">
        <v>2473</v>
      </c>
      <c r="C252" s="15" t="s">
        <v>2474</v>
      </c>
      <c r="D252" s="29" t="s">
        <v>316</v>
      </c>
      <c r="E252" s="29" t="s">
        <v>1451</v>
      </c>
      <c r="F252" s="29" t="s">
        <v>2082</v>
      </c>
      <c r="G252" s="29" t="s">
        <v>1712</v>
      </c>
      <c r="H252" s="29" t="s">
        <v>46</v>
      </c>
      <c r="I252" s="147"/>
      <c r="J252" s="22"/>
    </row>
    <row r="253" spans="1:10" ht="65.25" customHeight="1" x14ac:dyDescent="0.25">
      <c r="A253" s="77" t="s">
        <v>1397</v>
      </c>
      <c r="B253" s="30">
        <v>94972298675</v>
      </c>
      <c r="C253" s="36" t="s">
        <v>2475</v>
      </c>
      <c r="D253" s="30" t="s">
        <v>316</v>
      </c>
      <c r="E253" s="16" t="s">
        <v>1965</v>
      </c>
      <c r="F253" s="30" t="s">
        <v>2082</v>
      </c>
      <c r="G253" s="16" t="s">
        <v>2476</v>
      </c>
      <c r="H253" s="30" t="s">
        <v>46</v>
      </c>
      <c r="I253" s="31"/>
      <c r="J253" s="18"/>
    </row>
    <row r="254" spans="1:10" ht="65.25" customHeight="1" x14ac:dyDescent="0.25">
      <c r="A254" s="81" t="s">
        <v>1403</v>
      </c>
      <c r="B254" s="8" t="s">
        <v>2477</v>
      </c>
      <c r="C254" s="9" t="s">
        <v>2478</v>
      </c>
      <c r="D254" s="8" t="s">
        <v>2479</v>
      </c>
      <c r="E254" s="8" t="s">
        <v>1710</v>
      </c>
      <c r="F254" s="8" t="s">
        <v>2082</v>
      </c>
      <c r="G254" s="8" t="s">
        <v>2480</v>
      </c>
      <c r="H254" s="140" t="s">
        <v>46</v>
      </c>
      <c r="I254" s="11"/>
      <c r="J254" s="21"/>
    </row>
    <row r="255" spans="1:10" ht="83.25" customHeight="1" x14ac:dyDescent="0.25">
      <c r="A255" s="69" t="s">
        <v>1408</v>
      </c>
      <c r="B255" s="140">
        <v>51134144308</v>
      </c>
      <c r="C255" s="9" t="s">
        <v>2481</v>
      </c>
      <c r="D255" s="8" t="s">
        <v>388</v>
      </c>
      <c r="E255" s="8" t="s">
        <v>1491</v>
      </c>
      <c r="F255" s="8" t="s">
        <v>2482</v>
      </c>
      <c r="G255" s="8" t="s">
        <v>2483</v>
      </c>
      <c r="H255" s="8" t="s">
        <v>46</v>
      </c>
      <c r="I255" s="11" t="s">
        <v>2484</v>
      </c>
      <c r="J255" s="21" t="str">
        <f>HYPERLINK("mailto:solida@solida.hr","solida@solida.hr")</f>
        <v>solida@solida.hr</v>
      </c>
    </row>
    <row r="256" spans="1:10" ht="83.25" customHeight="1" x14ac:dyDescent="0.25">
      <c r="A256" s="73" t="s">
        <v>1413</v>
      </c>
      <c r="B256" s="8">
        <v>88270729871</v>
      </c>
      <c r="C256" s="9" t="s">
        <v>2485</v>
      </c>
      <c r="D256" s="8" t="s">
        <v>2479</v>
      </c>
      <c r="E256" s="8" t="s">
        <v>1710</v>
      </c>
      <c r="F256" s="8" t="s">
        <v>2082</v>
      </c>
      <c r="G256" s="8" t="s">
        <v>2480</v>
      </c>
      <c r="H256" s="140" t="s">
        <v>46</v>
      </c>
      <c r="I256" s="11" t="s">
        <v>2486</v>
      </c>
      <c r="J256" s="21"/>
    </row>
    <row r="257" spans="1:10" ht="83.25" customHeight="1" x14ac:dyDescent="0.25">
      <c r="A257" s="77" t="s">
        <v>1419</v>
      </c>
      <c r="B257" s="8">
        <v>53402945676</v>
      </c>
      <c r="C257" s="9" t="s">
        <v>2487</v>
      </c>
      <c r="D257" s="8" t="s">
        <v>2479</v>
      </c>
      <c r="E257" s="8" t="s">
        <v>1710</v>
      </c>
      <c r="F257" s="8" t="s">
        <v>2082</v>
      </c>
      <c r="G257" s="8" t="s">
        <v>2480</v>
      </c>
      <c r="H257" s="140" t="s">
        <v>46</v>
      </c>
      <c r="I257" s="11" t="s">
        <v>2486</v>
      </c>
      <c r="J257" s="21"/>
    </row>
    <row r="258" spans="1:10" ht="83.25" customHeight="1" x14ac:dyDescent="0.25">
      <c r="A258" s="81" t="s">
        <v>1424</v>
      </c>
      <c r="B258" s="30">
        <v>62219253419</v>
      </c>
      <c r="C258" s="15" t="s">
        <v>2488</v>
      </c>
      <c r="D258" s="30" t="s">
        <v>1660</v>
      </c>
      <c r="E258" s="16" t="s">
        <v>2489</v>
      </c>
      <c r="F258" s="30" t="s">
        <v>2082</v>
      </c>
      <c r="G258" s="16" t="s">
        <v>2295</v>
      </c>
      <c r="H258" s="30" t="s">
        <v>46</v>
      </c>
      <c r="I258" s="18"/>
      <c r="J258" s="31"/>
    </row>
    <row r="259" spans="1:10" ht="83.25" customHeight="1" x14ac:dyDescent="0.25">
      <c r="A259" s="69" t="s">
        <v>1430</v>
      </c>
      <c r="B259" s="8">
        <v>10595218716</v>
      </c>
      <c r="C259" s="9" t="s">
        <v>2490</v>
      </c>
      <c r="D259" s="8" t="s">
        <v>2479</v>
      </c>
      <c r="E259" s="8" t="s">
        <v>1710</v>
      </c>
      <c r="F259" s="8" t="s">
        <v>2082</v>
      </c>
      <c r="G259" s="8" t="s">
        <v>2480</v>
      </c>
      <c r="H259" s="140" t="s">
        <v>46</v>
      </c>
      <c r="I259" s="11"/>
      <c r="J259" s="21"/>
    </row>
    <row r="260" spans="1:10" ht="83.25" customHeight="1" x14ac:dyDescent="0.25">
      <c r="A260" s="73" t="s">
        <v>1435</v>
      </c>
      <c r="B260" s="140">
        <v>17806060081</v>
      </c>
      <c r="C260" s="9" t="s">
        <v>2491</v>
      </c>
      <c r="D260" s="8" t="s">
        <v>1870</v>
      </c>
      <c r="E260" s="8" t="s">
        <v>1710</v>
      </c>
      <c r="F260" s="8" t="s">
        <v>2492</v>
      </c>
      <c r="G260" s="8" t="s">
        <v>1981</v>
      </c>
      <c r="H260" s="8" t="s">
        <v>46</v>
      </c>
      <c r="I260" s="11" t="s">
        <v>2493</v>
      </c>
      <c r="J260" s="21" t="s">
        <v>2494</v>
      </c>
    </row>
    <row r="261" spans="1:10" ht="83.25" customHeight="1" x14ac:dyDescent="0.25">
      <c r="A261" s="77" t="s">
        <v>2561</v>
      </c>
      <c r="B261" s="29" t="s">
        <v>2495</v>
      </c>
      <c r="C261" s="15" t="s">
        <v>2496</v>
      </c>
      <c r="D261" s="16" t="s">
        <v>13</v>
      </c>
      <c r="E261" s="16" t="s">
        <v>1710</v>
      </c>
      <c r="F261" s="29" t="s">
        <v>2082</v>
      </c>
      <c r="G261" s="29" t="s">
        <v>1712</v>
      </c>
      <c r="H261" s="16" t="s">
        <v>46</v>
      </c>
      <c r="I261" s="16"/>
      <c r="J261" s="33" t="s">
        <v>2497</v>
      </c>
    </row>
    <row r="262" spans="1:10" ht="83.25" customHeight="1" x14ac:dyDescent="0.25">
      <c r="A262" s="81" t="s">
        <v>2565</v>
      </c>
      <c r="B262" s="8">
        <v>22234561699</v>
      </c>
      <c r="C262" s="9" t="s">
        <v>2498</v>
      </c>
      <c r="D262" s="8" t="s">
        <v>42</v>
      </c>
      <c r="E262" s="8" t="s">
        <v>1809</v>
      </c>
      <c r="F262" s="8" t="s">
        <v>2499</v>
      </c>
      <c r="G262" s="8" t="s">
        <v>2500</v>
      </c>
      <c r="H262" s="140" t="s">
        <v>46</v>
      </c>
      <c r="I262" s="11" t="s">
        <v>2501</v>
      </c>
      <c r="J262" s="21" t="s">
        <v>2502</v>
      </c>
    </row>
    <row r="263" spans="1:10" ht="83.25" customHeight="1" x14ac:dyDescent="0.25">
      <c r="A263" s="69" t="s">
        <v>2569</v>
      </c>
      <c r="B263" s="8" t="s">
        <v>2503</v>
      </c>
      <c r="C263" s="15" t="s">
        <v>2504</v>
      </c>
      <c r="D263" s="16" t="s">
        <v>13</v>
      </c>
      <c r="E263" s="16" t="s">
        <v>1710</v>
      </c>
      <c r="F263" s="29" t="s">
        <v>2505</v>
      </c>
      <c r="G263" s="29" t="s">
        <v>1712</v>
      </c>
      <c r="H263" s="16" t="s">
        <v>46</v>
      </c>
      <c r="I263" s="16"/>
      <c r="J263" s="37" t="s">
        <v>1713</v>
      </c>
    </row>
    <row r="264" spans="1:10" ht="45" customHeight="1" x14ac:dyDescent="0.25">
      <c r="A264" s="73" t="s">
        <v>2575</v>
      </c>
      <c r="B264" s="8" t="s">
        <v>2506</v>
      </c>
      <c r="C264" s="9" t="s">
        <v>2507</v>
      </c>
      <c r="D264" s="8" t="s">
        <v>42</v>
      </c>
      <c r="E264" s="8" t="s">
        <v>2508</v>
      </c>
      <c r="F264" s="8" t="s">
        <v>2509</v>
      </c>
      <c r="G264" s="8" t="s">
        <v>2510</v>
      </c>
      <c r="H264" s="140" t="s">
        <v>46</v>
      </c>
      <c r="I264" s="11"/>
      <c r="J264" s="21"/>
    </row>
    <row r="265" spans="1:10" ht="45" customHeight="1" x14ac:dyDescent="0.25">
      <c r="A265" s="77" t="s">
        <v>2579</v>
      </c>
      <c r="B265" s="122" t="s">
        <v>2511</v>
      </c>
      <c r="C265" s="9" t="s">
        <v>2512</v>
      </c>
      <c r="D265" s="8" t="s">
        <v>2513</v>
      </c>
      <c r="E265" s="8" t="s">
        <v>2514</v>
      </c>
      <c r="F265" s="8" t="s">
        <v>2515</v>
      </c>
      <c r="G265" s="8" t="s">
        <v>2516</v>
      </c>
      <c r="H265" s="8" t="s">
        <v>25</v>
      </c>
      <c r="I265" s="11" t="s">
        <v>2517</v>
      </c>
      <c r="J265" s="12" t="s">
        <v>2518</v>
      </c>
    </row>
    <row r="266" spans="1:10" ht="45" customHeight="1" x14ac:dyDescent="0.25">
      <c r="A266" s="81" t="s">
        <v>2586</v>
      </c>
      <c r="B266" s="140">
        <v>20861395657</v>
      </c>
      <c r="C266" s="9" t="s">
        <v>2519</v>
      </c>
      <c r="D266" s="8" t="s">
        <v>1462</v>
      </c>
      <c r="E266" s="8" t="s">
        <v>2256</v>
      </c>
      <c r="F266" s="8" t="s">
        <v>2520</v>
      </c>
      <c r="G266" s="8" t="s">
        <v>2521</v>
      </c>
      <c r="H266" s="8" t="s">
        <v>46</v>
      </c>
      <c r="I266" s="11" t="s">
        <v>2522</v>
      </c>
      <c r="J266" s="21" t="str">
        <f>HYPERLINK("mailto:sprem-amarena@vz.t-com.hr","sprem-amarena@vz.t-com.hr")</f>
        <v>sprem-amarena@vz.t-com.hr</v>
      </c>
    </row>
    <row r="267" spans="1:10" ht="48.75" customHeight="1" x14ac:dyDescent="0.25">
      <c r="A267" s="69" t="s">
        <v>2594</v>
      </c>
      <c r="B267" s="140">
        <v>39987348826</v>
      </c>
      <c r="C267" s="9" t="s">
        <v>2523</v>
      </c>
      <c r="D267" s="8" t="s">
        <v>42</v>
      </c>
      <c r="E267" s="8" t="s">
        <v>2524</v>
      </c>
      <c r="F267" s="8" t="s">
        <v>2525</v>
      </c>
      <c r="G267" s="8" t="s">
        <v>2526</v>
      </c>
      <c r="H267" s="8" t="s">
        <v>46</v>
      </c>
      <c r="I267" s="11" t="s">
        <v>2527</v>
      </c>
      <c r="J267" s="21" t="str">
        <f>HYPERLINK("mailto:vladimir.canjuga@gmail.com","vladimir.canjuga@gmail.com")</f>
        <v>vladimir.canjuga@gmail.com</v>
      </c>
    </row>
    <row r="268" spans="1:10" ht="46.15" customHeight="1" x14ac:dyDescent="0.25">
      <c r="A268" s="73" t="s">
        <v>2600</v>
      </c>
      <c r="B268" s="135">
        <v>20835101911</v>
      </c>
      <c r="C268" s="136" t="s">
        <v>2528</v>
      </c>
      <c r="D268" s="137" t="s">
        <v>1462</v>
      </c>
      <c r="E268" s="137" t="s">
        <v>2529</v>
      </c>
      <c r="F268" s="137" t="s">
        <v>2530</v>
      </c>
      <c r="G268" s="137" t="s">
        <v>1698</v>
      </c>
      <c r="H268" s="137" t="s">
        <v>46</v>
      </c>
      <c r="I268" s="138" t="s">
        <v>2531</v>
      </c>
      <c r="J268" s="139" t="str">
        <f>HYPERLINK("mailto:sthdoo@optinet.hr","sthdoo@optinet.hr")</f>
        <v>sthdoo@optinet.hr</v>
      </c>
    </row>
    <row r="269" spans="1:10" ht="51.6" customHeight="1" x14ac:dyDescent="0.25">
      <c r="A269" s="77" t="s">
        <v>2606</v>
      </c>
      <c r="B269" s="8">
        <v>97991515938</v>
      </c>
      <c r="C269" s="9" t="s">
        <v>2532</v>
      </c>
      <c r="D269" s="8" t="s">
        <v>1462</v>
      </c>
      <c r="E269" s="8" t="s">
        <v>2533</v>
      </c>
      <c r="F269" s="8" t="s">
        <v>2534</v>
      </c>
      <c r="G269" s="8" t="s">
        <v>2535</v>
      </c>
      <c r="H269" s="140" t="s">
        <v>46</v>
      </c>
      <c r="I269" s="11" t="s">
        <v>2536</v>
      </c>
      <c r="J269" s="33" t="s">
        <v>2537</v>
      </c>
    </row>
    <row r="270" spans="1:10" ht="41.45" customHeight="1" x14ac:dyDescent="0.25">
      <c r="A270" s="81" t="s">
        <v>2612</v>
      </c>
      <c r="B270" s="8">
        <v>47950033998</v>
      </c>
      <c r="C270" s="9" t="s">
        <v>2538</v>
      </c>
      <c r="D270" s="8" t="s">
        <v>13</v>
      </c>
      <c r="E270" s="8" t="s">
        <v>2111</v>
      </c>
      <c r="F270" s="8" t="s">
        <v>2539</v>
      </c>
      <c r="G270" s="8" t="s">
        <v>2540</v>
      </c>
      <c r="H270" s="8" t="s">
        <v>46</v>
      </c>
      <c r="I270" s="154" t="s">
        <v>2541</v>
      </c>
      <c r="J270" s="12" t="str">
        <f>HYPERLINK("mailto:stol-interijer.d.o.o@vz.t-com.hr"," stol.interijer@gmail.com")</f>
        <v xml:space="preserve"> stol.interijer@gmail.com</v>
      </c>
    </row>
    <row r="271" spans="1:10" ht="52.15" customHeight="1" x14ac:dyDescent="0.25">
      <c r="A271" s="69" t="s">
        <v>2618</v>
      </c>
      <c r="B271" s="8">
        <v>17721007137</v>
      </c>
      <c r="C271" s="9" t="s">
        <v>2542</v>
      </c>
      <c r="D271" s="8" t="s">
        <v>2225</v>
      </c>
      <c r="E271" s="8" t="s">
        <v>1594</v>
      </c>
      <c r="F271" s="8" t="s">
        <v>2543</v>
      </c>
      <c r="G271" s="8" t="s">
        <v>2544</v>
      </c>
      <c r="H271" s="140" t="s">
        <v>46</v>
      </c>
      <c r="I271" s="11" t="s">
        <v>2545</v>
      </c>
      <c r="J271" s="21" t="str">
        <f>HYPERLINK("mailto:sprem-amarena@vz.t-com.hr","info@strojarstvo-cicek.hr")</f>
        <v>info@strojarstvo-cicek.hr</v>
      </c>
    </row>
    <row r="272" spans="1:10" ht="73.150000000000006" customHeight="1" x14ac:dyDescent="0.25">
      <c r="A272" s="73" t="s">
        <v>2624</v>
      </c>
      <c r="B272" s="8">
        <v>83626643286</v>
      </c>
      <c r="C272" s="155" t="s">
        <v>2546</v>
      </c>
      <c r="D272" s="8" t="s">
        <v>316</v>
      </c>
      <c r="E272" s="8" t="s">
        <v>553</v>
      </c>
      <c r="F272" s="8" t="s">
        <v>2547</v>
      </c>
      <c r="G272" s="8" t="s">
        <v>2548</v>
      </c>
      <c r="H272" s="140" t="s">
        <v>73</v>
      </c>
      <c r="I272" s="11"/>
      <c r="J272" s="21"/>
    </row>
    <row r="273" spans="1:10" ht="66" customHeight="1" x14ac:dyDescent="0.25">
      <c r="A273" s="77" t="s">
        <v>2630</v>
      </c>
      <c r="B273" s="78">
        <v>57398740179</v>
      </c>
      <c r="C273" s="75" t="s">
        <v>2549</v>
      </c>
      <c r="D273" s="78" t="s">
        <v>316</v>
      </c>
      <c r="E273" s="78" t="s">
        <v>553</v>
      </c>
      <c r="F273" s="78" t="s">
        <v>2550</v>
      </c>
      <c r="G273" s="78" t="s">
        <v>2551</v>
      </c>
      <c r="H273" s="74" t="s">
        <v>46</v>
      </c>
      <c r="I273" s="79"/>
      <c r="J273" s="80"/>
    </row>
    <row r="274" spans="1:10" ht="44.45" customHeight="1" x14ac:dyDescent="0.25">
      <c r="A274" s="81" t="s">
        <v>2636</v>
      </c>
      <c r="B274" s="137">
        <v>95758443121</v>
      </c>
      <c r="C274" s="136" t="s">
        <v>2552</v>
      </c>
      <c r="D274" s="137" t="s">
        <v>42</v>
      </c>
      <c r="E274" s="137" t="s">
        <v>2553</v>
      </c>
      <c r="F274" s="137" t="s">
        <v>2554</v>
      </c>
      <c r="G274" s="137" t="s">
        <v>2555</v>
      </c>
      <c r="H274" s="135" t="s">
        <v>46</v>
      </c>
      <c r="I274" s="138" t="s">
        <v>2556</v>
      </c>
      <c r="J274" s="139" t="str">
        <f>HYPERLINK("mailto:stol-interijer.d.o.o@vz.t-com.hr","info@nexar.hr")</f>
        <v>info@nexar.hr</v>
      </c>
    </row>
    <row r="275" spans="1:10" ht="47.45" customHeight="1" x14ac:dyDescent="0.25">
      <c r="A275" s="69" t="s">
        <v>2640</v>
      </c>
      <c r="B275" s="156">
        <v>259322</v>
      </c>
      <c r="C275" s="157" t="s">
        <v>2557</v>
      </c>
      <c r="D275" s="137" t="s">
        <v>13</v>
      </c>
      <c r="E275" s="158" t="s">
        <v>2558</v>
      </c>
      <c r="F275" s="159" t="s">
        <v>2559</v>
      </c>
      <c r="G275" s="159" t="s">
        <v>2560</v>
      </c>
      <c r="H275" s="159" t="s">
        <v>46</v>
      </c>
      <c r="I275" s="159"/>
      <c r="J275" s="160"/>
    </row>
    <row r="276" spans="1:10" ht="38.450000000000003" customHeight="1" x14ac:dyDescent="0.25">
      <c r="A276" s="73" t="s">
        <v>2644</v>
      </c>
      <c r="B276" s="78">
        <v>26213608144</v>
      </c>
      <c r="C276" s="75" t="s">
        <v>2562</v>
      </c>
      <c r="D276" s="78" t="s">
        <v>42</v>
      </c>
      <c r="E276" s="78" t="s">
        <v>2268</v>
      </c>
      <c r="F276" s="78" t="s">
        <v>2563</v>
      </c>
      <c r="G276" s="78" t="s">
        <v>2564</v>
      </c>
      <c r="H276" s="74" t="s">
        <v>46</v>
      </c>
      <c r="I276" s="79"/>
      <c r="J276" s="80"/>
    </row>
    <row r="277" spans="1:10" ht="51" customHeight="1" x14ac:dyDescent="0.25">
      <c r="A277" s="77" t="s">
        <v>2646</v>
      </c>
      <c r="B277" s="137">
        <v>90196496457</v>
      </c>
      <c r="C277" s="136" t="s">
        <v>2566</v>
      </c>
      <c r="D277" s="137" t="s">
        <v>1462</v>
      </c>
      <c r="E277" s="137" t="s">
        <v>2256</v>
      </c>
      <c r="F277" s="137" t="s">
        <v>1486</v>
      </c>
      <c r="G277" s="137" t="s">
        <v>2521</v>
      </c>
      <c r="H277" s="135" t="s">
        <v>46</v>
      </c>
      <c r="I277" s="138" t="s">
        <v>2567</v>
      </c>
      <c r="J277" s="161" t="s">
        <v>2568</v>
      </c>
    </row>
    <row r="278" spans="1:10" ht="70.150000000000006" customHeight="1" x14ac:dyDescent="0.25">
      <c r="A278" s="81" t="s">
        <v>2649</v>
      </c>
      <c r="B278" s="8">
        <v>67912729490</v>
      </c>
      <c r="C278" s="9" t="s">
        <v>2570</v>
      </c>
      <c r="D278" s="8" t="s">
        <v>82</v>
      </c>
      <c r="E278" s="8" t="s">
        <v>2571</v>
      </c>
      <c r="F278" s="8" t="s">
        <v>2572</v>
      </c>
      <c r="G278" s="8" t="s">
        <v>2573</v>
      </c>
      <c r="H278" s="140" t="s">
        <v>46</v>
      </c>
      <c r="I278" s="11" t="s">
        <v>2574</v>
      </c>
      <c r="J278" s="33"/>
    </row>
    <row r="279" spans="1:10" ht="44.45" customHeight="1" x14ac:dyDescent="0.25">
      <c r="A279" s="69" t="s">
        <v>2656</v>
      </c>
      <c r="B279" s="162">
        <v>63224089504</v>
      </c>
      <c r="C279" s="9" t="s">
        <v>2576</v>
      </c>
      <c r="D279" s="8" t="s">
        <v>322</v>
      </c>
      <c r="E279" s="8" t="s">
        <v>2577</v>
      </c>
      <c r="F279" s="8" t="s">
        <v>1810</v>
      </c>
      <c r="G279" s="8" t="s">
        <v>2578</v>
      </c>
      <c r="H279" s="140" t="s">
        <v>46</v>
      </c>
      <c r="I279" s="11"/>
      <c r="J279" s="33"/>
    </row>
    <row r="280" spans="1:10" ht="42.6" customHeight="1" x14ac:dyDescent="0.25">
      <c r="A280" s="73" t="s">
        <v>2660</v>
      </c>
      <c r="B280" s="78">
        <v>16997113119</v>
      </c>
      <c r="C280" s="75" t="s">
        <v>2580</v>
      </c>
      <c r="D280" s="78" t="s">
        <v>42</v>
      </c>
      <c r="E280" s="78" t="s">
        <v>2581</v>
      </c>
      <c r="F280" s="78" t="s">
        <v>2582</v>
      </c>
      <c r="G280" s="78" t="s">
        <v>2583</v>
      </c>
      <c r="H280" s="74" t="s">
        <v>1454</v>
      </c>
      <c r="I280" s="79" t="s">
        <v>2584</v>
      </c>
      <c r="J280" s="80" t="s">
        <v>2585</v>
      </c>
    </row>
    <row r="281" spans="1:10" ht="34.15" customHeight="1" x14ac:dyDescent="0.25">
      <c r="A281" s="77" t="s">
        <v>2663</v>
      </c>
      <c r="B281" s="8" t="s">
        <v>2587</v>
      </c>
      <c r="C281" s="9" t="s">
        <v>2588</v>
      </c>
      <c r="D281" s="8" t="s">
        <v>1462</v>
      </c>
      <c r="E281" s="8" t="s">
        <v>2589</v>
      </c>
      <c r="F281" s="8" t="s">
        <v>2590</v>
      </c>
      <c r="G281" s="8" t="s">
        <v>2591</v>
      </c>
      <c r="H281" s="140" t="s">
        <v>46</v>
      </c>
      <c r="I281" s="11" t="s">
        <v>2592</v>
      </c>
      <c r="J281" s="21" t="s">
        <v>2593</v>
      </c>
    </row>
    <row r="282" spans="1:10" ht="40.15" customHeight="1" x14ac:dyDescent="0.25">
      <c r="A282" s="81" t="s">
        <v>2671</v>
      </c>
      <c r="B282" s="29" t="s">
        <v>2595</v>
      </c>
      <c r="C282" s="15" t="s">
        <v>2596</v>
      </c>
      <c r="D282" s="29" t="s">
        <v>322</v>
      </c>
      <c r="E282" s="29" t="s">
        <v>2597</v>
      </c>
      <c r="F282" s="29" t="s">
        <v>2598</v>
      </c>
      <c r="G282" s="29" t="s">
        <v>2599</v>
      </c>
      <c r="H282" s="140" t="s">
        <v>46</v>
      </c>
      <c r="I282" s="18"/>
      <c r="J282" s="31"/>
    </row>
    <row r="283" spans="1:10" ht="61.9" customHeight="1" x14ac:dyDescent="0.25">
      <c r="A283" s="69" t="s">
        <v>2678</v>
      </c>
      <c r="B283" s="8">
        <v>36971001080</v>
      </c>
      <c r="C283" s="15" t="s">
        <v>2601</v>
      </c>
      <c r="D283" s="29" t="s">
        <v>316</v>
      </c>
      <c r="E283" s="29" t="s">
        <v>553</v>
      </c>
      <c r="F283" s="29" t="s">
        <v>2602</v>
      </c>
      <c r="G283" s="29" t="s">
        <v>2603</v>
      </c>
      <c r="H283" s="29" t="s">
        <v>17</v>
      </c>
      <c r="I283" s="29" t="s">
        <v>2604</v>
      </c>
      <c r="J283" s="33" t="s">
        <v>2605</v>
      </c>
    </row>
    <row r="284" spans="1:10" ht="43.15" customHeight="1" x14ac:dyDescent="0.25">
      <c r="A284" s="73" t="s">
        <v>2682</v>
      </c>
      <c r="B284" s="8">
        <v>24079480259</v>
      </c>
      <c r="C284" s="9" t="s">
        <v>2607</v>
      </c>
      <c r="D284" s="8" t="s">
        <v>2225</v>
      </c>
      <c r="E284" s="8" t="s">
        <v>1594</v>
      </c>
      <c r="F284" s="8" t="s">
        <v>2608</v>
      </c>
      <c r="G284" s="8" t="s">
        <v>2609</v>
      </c>
      <c r="H284" s="140" t="s">
        <v>2420</v>
      </c>
      <c r="I284" s="11" t="s">
        <v>2610</v>
      </c>
      <c r="J284" s="21" t="s">
        <v>2611</v>
      </c>
    </row>
    <row r="285" spans="1:10" ht="27" customHeight="1" x14ac:dyDescent="0.25">
      <c r="A285" s="77" t="s">
        <v>2688</v>
      </c>
      <c r="B285" s="29" t="s">
        <v>2613</v>
      </c>
      <c r="C285" s="15" t="s">
        <v>2614</v>
      </c>
      <c r="D285" s="29" t="s">
        <v>316</v>
      </c>
      <c r="E285" s="29" t="s">
        <v>2008</v>
      </c>
      <c r="F285" s="29" t="s">
        <v>2615</v>
      </c>
      <c r="G285" s="29" t="s">
        <v>2616</v>
      </c>
      <c r="H285" s="29" t="s">
        <v>46</v>
      </c>
      <c r="I285" s="147"/>
      <c r="J285" s="33" t="s">
        <v>2617</v>
      </c>
    </row>
    <row r="286" spans="1:10" ht="39" customHeight="1" x14ac:dyDescent="0.25">
      <c r="A286" s="81" t="s">
        <v>2693</v>
      </c>
      <c r="B286" s="163">
        <v>99753210237</v>
      </c>
      <c r="C286" s="9" t="s">
        <v>2619</v>
      </c>
      <c r="D286" s="8" t="s">
        <v>42</v>
      </c>
      <c r="E286" s="8" t="s">
        <v>2620</v>
      </c>
      <c r="F286" s="8" t="s">
        <v>2621</v>
      </c>
      <c r="G286" s="8" t="s">
        <v>2622</v>
      </c>
      <c r="H286" s="8" t="s">
        <v>46</v>
      </c>
      <c r="I286" s="11" t="s">
        <v>2623</v>
      </c>
      <c r="J286" s="164"/>
    </row>
    <row r="287" spans="1:10" ht="46.9" customHeight="1" x14ac:dyDescent="0.25">
      <c r="A287" s="69" t="s">
        <v>2698</v>
      </c>
      <c r="B287" s="8">
        <v>84254018081</v>
      </c>
      <c r="C287" s="9" t="s">
        <v>2625</v>
      </c>
      <c r="D287" s="8" t="s">
        <v>42</v>
      </c>
      <c r="E287" s="8" t="s">
        <v>2626</v>
      </c>
      <c r="F287" s="8" t="s">
        <v>2627</v>
      </c>
      <c r="G287" s="8" t="s">
        <v>2628</v>
      </c>
      <c r="H287" s="140" t="s">
        <v>46</v>
      </c>
      <c r="I287" s="11" t="s">
        <v>2629</v>
      </c>
      <c r="J287" s="21" t="str">
        <f>HYPERLINK("mailto:tomica.sincek@gmail.com%20/","tomica.sincek@gmail.com / servis.tirel@gmail.com")</f>
        <v>tomica.sincek@gmail.com / servis.tirel@gmail.com</v>
      </c>
    </row>
    <row r="288" spans="1:10" ht="61.9" customHeight="1" x14ac:dyDescent="0.25">
      <c r="A288" s="73" t="s">
        <v>2705</v>
      </c>
      <c r="B288" s="8">
        <v>43719643421</v>
      </c>
      <c r="C288" s="9" t="s">
        <v>2631</v>
      </c>
      <c r="D288" s="8" t="s">
        <v>42</v>
      </c>
      <c r="E288" s="8" t="s">
        <v>553</v>
      </c>
      <c r="F288" s="8" t="s">
        <v>2632</v>
      </c>
      <c r="G288" s="8" t="s">
        <v>2633</v>
      </c>
      <c r="H288" s="140" t="s">
        <v>46</v>
      </c>
      <c r="I288" s="11" t="s">
        <v>2634</v>
      </c>
      <c r="J288" s="21" t="s">
        <v>2635</v>
      </c>
    </row>
    <row r="289" spans="1:10" ht="31.9" customHeight="1" x14ac:dyDescent="0.25">
      <c r="A289" s="77" t="s">
        <v>2711</v>
      </c>
      <c r="B289" s="8">
        <v>23313701481</v>
      </c>
      <c r="C289" s="9" t="s">
        <v>2637</v>
      </c>
      <c r="D289" s="8" t="s">
        <v>316</v>
      </c>
      <c r="E289" s="8" t="s">
        <v>1491</v>
      </c>
      <c r="F289" s="8" t="s">
        <v>2638</v>
      </c>
      <c r="G289" s="8" t="s">
        <v>2639</v>
      </c>
      <c r="H289" s="140" t="s">
        <v>464</v>
      </c>
      <c r="I289" s="11"/>
      <c r="J289" s="21"/>
    </row>
    <row r="290" spans="1:10" ht="30" customHeight="1" x14ac:dyDescent="0.25">
      <c r="A290" s="81" t="s">
        <v>2717</v>
      </c>
      <c r="B290" s="30">
        <v>64948094300</v>
      </c>
      <c r="C290" s="36" t="s">
        <v>2641</v>
      </c>
      <c r="D290" s="30" t="s">
        <v>42</v>
      </c>
      <c r="E290" s="16" t="s">
        <v>243</v>
      </c>
      <c r="F290" s="30" t="s">
        <v>2642</v>
      </c>
      <c r="G290" s="16" t="s">
        <v>2643</v>
      </c>
      <c r="H290" s="30" t="s">
        <v>46</v>
      </c>
      <c r="I290" s="31"/>
      <c r="J290" s="31"/>
    </row>
    <row r="291" spans="1:10" ht="36.6" customHeight="1" x14ac:dyDescent="0.25">
      <c r="A291" s="69" t="s">
        <v>2722</v>
      </c>
      <c r="B291" s="162">
        <v>91273986</v>
      </c>
      <c r="C291" s="75" t="s">
        <v>2645</v>
      </c>
      <c r="D291" s="78" t="s">
        <v>42</v>
      </c>
      <c r="E291" s="8" t="s">
        <v>701</v>
      </c>
      <c r="F291" s="78" t="s">
        <v>1220</v>
      </c>
      <c r="G291" s="78" t="s">
        <v>1221</v>
      </c>
      <c r="H291" s="78" t="s">
        <v>17</v>
      </c>
      <c r="I291" s="79" t="s">
        <v>1222</v>
      </c>
      <c r="J291" s="153" t="str">
        <f>HYPERLINK("mailto:transporti.habunek@gmail.com","transporti.habunek@gmail.com")</f>
        <v>transporti.habunek@gmail.com</v>
      </c>
    </row>
    <row r="292" spans="1:10" ht="32.450000000000003" customHeight="1" x14ac:dyDescent="0.25">
      <c r="A292" s="73" t="s">
        <v>2727</v>
      </c>
      <c r="B292" s="122" t="s">
        <v>2647</v>
      </c>
      <c r="C292" s="15" t="s">
        <v>2648</v>
      </c>
      <c r="D292" s="16" t="s">
        <v>13</v>
      </c>
      <c r="E292" s="16" t="s">
        <v>1710</v>
      </c>
      <c r="F292" s="29" t="s">
        <v>2082</v>
      </c>
      <c r="G292" s="29" t="s">
        <v>1712</v>
      </c>
      <c r="H292" s="16" t="s">
        <v>46</v>
      </c>
      <c r="I292" s="16"/>
      <c r="J292" s="33" t="s">
        <v>1713</v>
      </c>
    </row>
    <row r="293" spans="1:10" ht="41.45" customHeight="1" x14ac:dyDescent="0.25">
      <c r="A293" s="77" t="s">
        <v>2732</v>
      </c>
      <c r="B293" s="162">
        <v>24858875751</v>
      </c>
      <c r="C293" s="9" t="s">
        <v>2650</v>
      </c>
      <c r="D293" s="8" t="s">
        <v>265</v>
      </c>
      <c r="E293" s="8" t="s">
        <v>2651</v>
      </c>
      <c r="F293" s="8" t="s">
        <v>2652</v>
      </c>
      <c r="G293" s="8" t="s">
        <v>2653</v>
      </c>
      <c r="H293" s="140" t="s">
        <v>2654</v>
      </c>
      <c r="I293" s="11" t="s">
        <v>2655</v>
      </c>
      <c r="J293" s="21"/>
    </row>
    <row r="294" spans="1:10" ht="60" customHeight="1" x14ac:dyDescent="0.25">
      <c r="A294" s="81" t="s">
        <v>2738</v>
      </c>
      <c r="B294" s="30">
        <v>24615913265</v>
      </c>
      <c r="C294" s="36" t="s">
        <v>2657</v>
      </c>
      <c r="D294" s="30" t="s">
        <v>42</v>
      </c>
      <c r="E294" s="16" t="s">
        <v>2658</v>
      </c>
      <c r="F294" s="30" t="s">
        <v>2057</v>
      </c>
      <c r="G294" s="16" t="s">
        <v>2659</v>
      </c>
      <c r="H294" s="30" t="s">
        <v>46</v>
      </c>
      <c r="I294" s="165"/>
      <c r="J294" s="31"/>
    </row>
    <row r="295" spans="1:10" ht="77.45" customHeight="1" x14ac:dyDescent="0.25">
      <c r="A295" s="69" t="s">
        <v>2740</v>
      </c>
      <c r="B295" s="166">
        <v>90152387</v>
      </c>
      <c r="C295" s="9" t="s">
        <v>1414</v>
      </c>
      <c r="D295" s="8" t="s">
        <v>42</v>
      </c>
      <c r="E295" s="8" t="s">
        <v>2661</v>
      </c>
      <c r="F295" s="8" t="s">
        <v>1416</v>
      </c>
      <c r="G295" s="8" t="s">
        <v>1417</v>
      </c>
      <c r="H295" s="8" t="s">
        <v>137</v>
      </c>
      <c r="I295" s="11" t="s">
        <v>1418</v>
      </c>
      <c r="J295" s="33" t="s">
        <v>2662</v>
      </c>
    </row>
    <row r="296" spans="1:10" ht="42.6" customHeight="1" x14ac:dyDescent="0.25">
      <c r="A296" s="73" t="s">
        <v>2747</v>
      </c>
      <c r="B296" s="69" t="s">
        <v>2664</v>
      </c>
      <c r="C296" s="70" t="s">
        <v>2665</v>
      </c>
      <c r="D296" s="69" t="s">
        <v>316</v>
      </c>
      <c r="E296" s="29" t="s">
        <v>2666</v>
      </c>
      <c r="F296" s="69" t="s">
        <v>2667</v>
      </c>
      <c r="G296" s="69" t="s">
        <v>2668</v>
      </c>
      <c r="H296" s="69" t="s">
        <v>46</v>
      </c>
      <c r="I296" s="69" t="s">
        <v>2669</v>
      </c>
      <c r="J296" s="87" t="s">
        <v>2670</v>
      </c>
    </row>
    <row r="297" spans="1:10" ht="27.6" customHeight="1" x14ac:dyDescent="0.25">
      <c r="A297" s="77" t="s">
        <v>2754</v>
      </c>
      <c r="B297" s="167">
        <v>14565738732</v>
      </c>
      <c r="C297" s="9" t="s">
        <v>2672</v>
      </c>
      <c r="D297" s="8" t="s">
        <v>13</v>
      </c>
      <c r="E297" s="8" t="s">
        <v>2673</v>
      </c>
      <c r="F297" s="8" t="s">
        <v>2674</v>
      </c>
      <c r="G297" s="8" t="s">
        <v>2675</v>
      </c>
      <c r="H297" s="140" t="s">
        <v>46</v>
      </c>
      <c r="I297" s="11" t="s">
        <v>2676</v>
      </c>
      <c r="J297" s="21" t="s">
        <v>2677</v>
      </c>
    </row>
    <row r="298" spans="1:10" ht="41.45" customHeight="1" x14ac:dyDescent="0.25">
      <c r="A298" s="81" t="s">
        <v>2757</v>
      </c>
      <c r="B298" s="8">
        <v>41131029018</v>
      </c>
      <c r="C298" s="9" t="s">
        <v>2679</v>
      </c>
      <c r="D298" s="8" t="s">
        <v>1870</v>
      </c>
      <c r="E298" s="8" t="s">
        <v>1871</v>
      </c>
      <c r="F298" s="8" t="s">
        <v>2680</v>
      </c>
      <c r="G298" s="8" t="s">
        <v>1937</v>
      </c>
      <c r="H298" s="140" t="s">
        <v>46</v>
      </c>
      <c r="I298" s="11" t="s">
        <v>2681</v>
      </c>
      <c r="J298" s="21" t="str">
        <f>HYPERLINK("mailto:tripico_doo@optinet.hr","tripico_doo@optinet.hr")</f>
        <v>tripico_doo@optinet.hr</v>
      </c>
    </row>
    <row r="299" spans="1:10" ht="63" customHeight="1" x14ac:dyDescent="0.25">
      <c r="A299" s="69" t="s">
        <v>2762</v>
      </c>
      <c r="B299" s="8">
        <v>99657123536</v>
      </c>
      <c r="C299" s="9" t="s">
        <v>2683</v>
      </c>
      <c r="D299" s="8" t="s">
        <v>1462</v>
      </c>
      <c r="E299" s="8" t="s">
        <v>2256</v>
      </c>
      <c r="F299" s="8" t="s">
        <v>2684</v>
      </c>
      <c r="G299" s="8" t="s">
        <v>2685</v>
      </c>
      <c r="H299" s="140" t="s">
        <v>46</v>
      </c>
      <c r="I299" s="11" t="s">
        <v>2686</v>
      </c>
      <c r="J299" s="21" t="s">
        <v>2687</v>
      </c>
    </row>
    <row r="300" spans="1:10" ht="39.6" customHeight="1" x14ac:dyDescent="0.25">
      <c r="A300" s="73" t="s">
        <v>2769</v>
      </c>
      <c r="B300" s="8">
        <v>94532525599</v>
      </c>
      <c r="C300" s="9" t="s">
        <v>2689</v>
      </c>
      <c r="D300" s="8" t="s">
        <v>13</v>
      </c>
      <c r="E300" s="8" t="s">
        <v>2690</v>
      </c>
      <c r="F300" s="8" t="s">
        <v>2691</v>
      </c>
      <c r="G300" s="8" t="s">
        <v>2692</v>
      </c>
      <c r="H300" s="140" t="s">
        <v>46</v>
      </c>
      <c r="I300" s="11"/>
      <c r="J300" s="21"/>
    </row>
    <row r="301" spans="1:10" ht="35.450000000000003" customHeight="1" x14ac:dyDescent="0.25">
      <c r="A301" s="77" t="s">
        <v>2777</v>
      </c>
      <c r="B301" s="8">
        <v>14148987967</v>
      </c>
      <c r="C301" s="9" t="s">
        <v>2694</v>
      </c>
      <c r="D301" s="8" t="s">
        <v>42</v>
      </c>
      <c r="E301" s="8" t="s">
        <v>2695</v>
      </c>
      <c r="F301" s="8" t="s">
        <v>2696</v>
      </c>
      <c r="G301" s="8" t="s">
        <v>2697</v>
      </c>
      <c r="H301" s="140" t="s">
        <v>46</v>
      </c>
      <c r="I301" s="11"/>
      <c r="J301" s="21"/>
    </row>
    <row r="302" spans="1:10" ht="76.150000000000006" customHeight="1" x14ac:dyDescent="0.25">
      <c r="A302" s="81" t="s">
        <v>2783</v>
      </c>
      <c r="B302" s="8">
        <v>93869640113</v>
      </c>
      <c r="C302" s="9" t="s">
        <v>2699</v>
      </c>
      <c r="D302" s="8" t="s">
        <v>13</v>
      </c>
      <c r="E302" s="8" t="s">
        <v>2700</v>
      </c>
      <c r="F302" s="8" t="s">
        <v>2701</v>
      </c>
      <c r="G302" s="8" t="s">
        <v>2702</v>
      </c>
      <c r="H302" s="140" t="s">
        <v>46</v>
      </c>
      <c r="I302" s="11" t="s">
        <v>2703</v>
      </c>
      <c r="J302" s="33" t="s">
        <v>2704</v>
      </c>
    </row>
    <row r="303" spans="1:10" ht="76.150000000000006" customHeight="1" x14ac:dyDescent="0.25">
      <c r="A303" s="69" t="s">
        <v>2788</v>
      </c>
      <c r="B303" s="8">
        <v>70798842214</v>
      </c>
      <c r="C303" s="9" t="s">
        <v>2858</v>
      </c>
      <c r="D303" s="8" t="s">
        <v>316</v>
      </c>
      <c r="E303" s="8" t="s">
        <v>2852</v>
      </c>
      <c r="F303" s="8" t="s">
        <v>2859</v>
      </c>
      <c r="G303" s="8" t="s">
        <v>2860</v>
      </c>
      <c r="H303" s="140" t="s">
        <v>46</v>
      </c>
      <c r="I303" s="11"/>
      <c r="J303" s="33"/>
    </row>
    <row r="304" spans="1:10" ht="76.150000000000006" customHeight="1" x14ac:dyDescent="0.25">
      <c r="A304" s="73" t="s">
        <v>2792</v>
      </c>
      <c r="B304" s="8">
        <v>85771969851</v>
      </c>
      <c r="C304" s="9" t="s">
        <v>2706</v>
      </c>
      <c r="D304" s="8" t="s">
        <v>42</v>
      </c>
      <c r="E304" s="8" t="s">
        <v>2707</v>
      </c>
      <c r="F304" s="8" t="s">
        <v>2708</v>
      </c>
      <c r="G304" s="8" t="s">
        <v>2709</v>
      </c>
      <c r="H304" s="140" t="s">
        <v>46</v>
      </c>
      <c r="I304" s="11" t="s">
        <v>2710</v>
      </c>
      <c r="J304" s="21"/>
    </row>
    <row r="305" spans="1:10" ht="72.599999999999994" customHeight="1" x14ac:dyDescent="0.25">
      <c r="A305" s="77" t="s">
        <v>2799</v>
      </c>
      <c r="B305" s="8">
        <v>64645755993</v>
      </c>
      <c r="C305" s="9" t="s">
        <v>2712</v>
      </c>
      <c r="D305" s="8" t="s">
        <v>1462</v>
      </c>
      <c r="E305" s="8" t="s">
        <v>2713</v>
      </c>
      <c r="F305" s="8" t="s">
        <v>2714</v>
      </c>
      <c r="G305" s="8" t="s">
        <v>2715</v>
      </c>
      <c r="H305" s="140" t="s">
        <v>46</v>
      </c>
      <c r="I305" s="11" t="s">
        <v>2716</v>
      </c>
      <c r="J305" s="21" t="str">
        <f>HYPERLINK("mailto:valida@vz.t-com-hr","valida@vz.t-com-hr")</f>
        <v>valida@vz.t-com-hr</v>
      </c>
    </row>
    <row r="306" spans="1:10" ht="36" customHeight="1" x14ac:dyDescent="0.25">
      <c r="A306" s="81" t="s">
        <v>2804</v>
      </c>
      <c r="B306" s="8">
        <v>96304132526</v>
      </c>
      <c r="C306" s="9" t="s">
        <v>2718</v>
      </c>
      <c r="D306" s="8" t="s">
        <v>1462</v>
      </c>
      <c r="E306" s="8" t="s">
        <v>2719</v>
      </c>
      <c r="F306" s="8" t="s">
        <v>2720</v>
      </c>
      <c r="G306" s="8" t="s">
        <v>2721</v>
      </c>
      <c r="H306" s="140" t="s">
        <v>2368</v>
      </c>
      <c r="I306" s="11"/>
      <c r="J306" s="21"/>
    </row>
    <row r="307" spans="1:10" ht="46.15" customHeight="1" x14ac:dyDescent="0.25">
      <c r="A307" s="69" t="s">
        <v>2810</v>
      </c>
      <c r="B307" s="78">
        <v>72913835516</v>
      </c>
      <c r="C307" s="75" t="s">
        <v>2723</v>
      </c>
      <c r="D307" s="78" t="s">
        <v>779</v>
      </c>
      <c r="E307" s="78" t="s">
        <v>1882</v>
      </c>
      <c r="F307" s="78" t="s">
        <v>2724</v>
      </c>
      <c r="G307" s="78" t="s">
        <v>2725</v>
      </c>
      <c r="H307" s="74" t="s">
        <v>46</v>
      </c>
      <c r="I307" s="79" t="s">
        <v>2726</v>
      </c>
      <c r="J307" s="139"/>
    </row>
    <row r="308" spans="1:10" ht="34.15" customHeight="1" x14ac:dyDescent="0.25">
      <c r="A308" s="73" t="s">
        <v>2815</v>
      </c>
      <c r="B308" s="8">
        <v>55034308703</v>
      </c>
      <c r="C308" s="9" t="s">
        <v>2728</v>
      </c>
      <c r="D308" s="8" t="s">
        <v>13</v>
      </c>
      <c r="E308" s="8" t="s">
        <v>2729</v>
      </c>
      <c r="F308" s="8" t="s">
        <v>2730</v>
      </c>
      <c r="G308" s="8" t="s">
        <v>1937</v>
      </c>
      <c r="H308" s="140" t="s">
        <v>46</v>
      </c>
      <c r="I308" s="130" t="s">
        <v>2731</v>
      </c>
      <c r="J308" s="21" t="str">
        <f>HYPERLINK("mailto:viktor-elita@vz.t-com.hr","viktor-elita@vz.t-com.hr")</f>
        <v>viktor-elita@vz.t-com.hr</v>
      </c>
    </row>
    <row r="309" spans="1:10" ht="34.9" customHeight="1" x14ac:dyDescent="0.25">
      <c r="A309" s="77" t="s">
        <v>2821</v>
      </c>
      <c r="B309" s="8">
        <v>55873158010</v>
      </c>
      <c r="C309" s="9" t="s">
        <v>2733</v>
      </c>
      <c r="D309" s="8" t="s">
        <v>1462</v>
      </c>
      <c r="E309" s="8" t="s">
        <v>2734</v>
      </c>
      <c r="F309" s="8" t="s">
        <v>2735</v>
      </c>
      <c r="G309" s="8" t="s">
        <v>2736</v>
      </c>
      <c r="H309" s="140" t="s">
        <v>46</v>
      </c>
      <c r="I309" s="130" t="s">
        <v>2737</v>
      </c>
      <c r="J309" s="21" t="str">
        <f>HYPERLINK("mailto:info@velmax.hr","info@velmax.hr")</f>
        <v>info@velmax.hr</v>
      </c>
    </row>
    <row r="310" spans="1:10" ht="59.45" customHeight="1" x14ac:dyDescent="0.25">
      <c r="A310" s="81" t="s">
        <v>2826</v>
      </c>
      <c r="B310" s="8">
        <v>83791237445</v>
      </c>
      <c r="C310" s="9" t="s">
        <v>2739</v>
      </c>
      <c r="D310" s="8" t="s">
        <v>42</v>
      </c>
      <c r="E310" s="8" t="s">
        <v>243</v>
      </c>
      <c r="F310" s="8" t="s">
        <v>1242</v>
      </c>
      <c r="G310" s="8" t="s">
        <v>283</v>
      </c>
      <c r="H310" s="8" t="s">
        <v>46</v>
      </c>
      <c r="I310" s="130" t="s">
        <v>1702</v>
      </c>
      <c r="J310" s="33"/>
    </row>
    <row r="311" spans="1:10" ht="46.15" customHeight="1" x14ac:dyDescent="0.25">
      <c r="A311" s="69" t="s">
        <v>2830</v>
      </c>
      <c r="B311" s="78">
        <v>13839398830</v>
      </c>
      <c r="C311" s="75" t="s">
        <v>2741</v>
      </c>
      <c r="D311" s="78" t="s">
        <v>42</v>
      </c>
      <c r="E311" s="78" t="s">
        <v>2742</v>
      </c>
      <c r="F311" s="78" t="s">
        <v>2743</v>
      </c>
      <c r="G311" s="78" t="s">
        <v>2744</v>
      </c>
      <c r="H311" s="74" t="s">
        <v>46</v>
      </c>
      <c r="I311" s="79" t="s">
        <v>2745</v>
      </c>
      <c r="J311" s="82" t="s">
        <v>2746</v>
      </c>
    </row>
    <row r="312" spans="1:10" ht="46.15" customHeight="1" x14ac:dyDescent="0.25">
      <c r="A312" s="73" t="s">
        <v>2832</v>
      </c>
      <c r="B312" s="78">
        <v>76794792413</v>
      </c>
      <c r="C312" s="75" t="s">
        <v>2882</v>
      </c>
      <c r="D312" s="78" t="s">
        <v>42</v>
      </c>
      <c r="E312" s="78" t="s">
        <v>1594</v>
      </c>
      <c r="F312" s="78" t="s">
        <v>2883</v>
      </c>
      <c r="G312" s="78" t="s">
        <v>2884</v>
      </c>
      <c r="H312" s="74" t="s">
        <v>17</v>
      </c>
      <c r="I312" s="79"/>
      <c r="J312" s="82"/>
    </row>
    <row r="313" spans="1:10" ht="69.599999999999994" customHeight="1" x14ac:dyDescent="0.25">
      <c r="A313" s="77" t="s">
        <v>2928</v>
      </c>
      <c r="B313" s="78">
        <v>41340976536</v>
      </c>
      <c r="C313" s="75" t="s">
        <v>2748</v>
      </c>
      <c r="D313" s="8" t="s">
        <v>2749</v>
      </c>
      <c r="E313" s="78" t="s">
        <v>2750</v>
      </c>
      <c r="F313" s="78" t="s">
        <v>2751</v>
      </c>
      <c r="G313" s="78" t="s">
        <v>2752</v>
      </c>
      <c r="H313" s="74" t="s">
        <v>2753</v>
      </c>
      <c r="I313" s="79"/>
      <c r="J313" s="82"/>
    </row>
    <row r="314" spans="1:10" ht="28.15" customHeight="1" x14ac:dyDescent="0.25">
      <c r="A314" s="81" t="s">
        <v>2929</v>
      </c>
      <c r="B314" s="78">
        <v>91272394</v>
      </c>
      <c r="C314" s="75" t="s">
        <v>2755</v>
      </c>
      <c r="D314" s="78" t="s">
        <v>42</v>
      </c>
      <c r="E314" s="78" t="s">
        <v>701</v>
      </c>
      <c r="F314" s="78" t="s">
        <v>1278</v>
      </c>
      <c r="G314" s="78" t="s">
        <v>1279</v>
      </c>
      <c r="H314" s="78" t="s">
        <v>162</v>
      </c>
      <c r="I314" s="79" t="s">
        <v>1280</v>
      </c>
      <c r="J314" s="83" t="s">
        <v>2756</v>
      </c>
    </row>
    <row r="315" spans="1:10" ht="33" customHeight="1" x14ac:dyDescent="0.25">
      <c r="A315" s="69" t="s">
        <v>2930</v>
      </c>
      <c r="B315" s="168">
        <v>75552156454</v>
      </c>
      <c r="C315" s="36" t="s">
        <v>2758</v>
      </c>
      <c r="D315" s="84" t="s">
        <v>316</v>
      </c>
      <c r="E315" s="69" t="s">
        <v>2759</v>
      </c>
      <c r="F315" s="13" t="s">
        <v>2760</v>
      </c>
      <c r="G315" s="29" t="s">
        <v>2761</v>
      </c>
      <c r="H315" s="140" t="s">
        <v>46</v>
      </c>
      <c r="I315" s="18"/>
      <c r="J315" s="31"/>
    </row>
    <row r="316" spans="1:10" ht="41.45" customHeight="1" x14ac:dyDescent="0.25">
      <c r="A316" s="73" t="s">
        <v>2931</v>
      </c>
      <c r="B316" s="8">
        <v>55371090459</v>
      </c>
      <c r="C316" s="9" t="s">
        <v>2763</v>
      </c>
      <c r="D316" s="8" t="s">
        <v>2225</v>
      </c>
      <c r="E316" s="78" t="s">
        <v>2764</v>
      </c>
      <c r="F316" s="8" t="s">
        <v>2765</v>
      </c>
      <c r="G316" s="8" t="s">
        <v>2766</v>
      </c>
      <c r="H316" s="140" t="s">
        <v>2767</v>
      </c>
      <c r="I316" s="11" t="s">
        <v>2768</v>
      </c>
      <c r="J316" s="21" t="str">
        <f>HYPERLINK("mailto:info@vin-projekt.hr","info@vin-projekt.hr")</f>
        <v>info@vin-projekt.hr</v>
      </c>
    </row>
    <row r="317" spans="1:10" ht="39" customHeight="1" x14ac:dyDescent="0.25">
      <c r="A317" s="77" t="s">
        <v>2932</v>
      </c>
      <c r="B317" s="8">
        <v>30798799899</v>
      </c>
      <c r="C317" s="9" t="s">
        <v>2770</v>
      </c>
      <c r="D317" s="8" t="s">
        <v>2771</v>
      </c>
      <c r="E317" s="78" t="s">
        <v>2772</v>
      </c>
      <c r="F317" s="8" t="s">
        <v>2773</v>
      </c>
      <c r="G317" s="8" t="s">
        <v>2774</v>
      </c>
      <c r="H317" s="8" t="s">
        <v>46</v>
      </c>
      <c r="I317" s="11" t="s">
        <v>2775</v>
      </c>
      <c r="J317" s="33" t="s">
        <v>2776</v>
      </c>
    </row>
    <row r="318" spans="1:10" ht="33.6" customHeight="1" x14ac:dyDescent="0.25">
      <c r="A318" s="81" t="s">
        <v>2933</v>
      </c>
      <c r="B318" s="78">
        <v>75516240981</v>
      </c>
      <c r="C318" s="75" t="s">
        <v>2778</v>
      </c>
      <c r="D318" s="78" t="s">
        <v>42</v>
      </c>
      <c r="E318" s="78" t="s">
        <v>2779</v>
      </c>
      <c r="F318" s="78" t="s">
        <v>2780</v>
      </c>
      <c r="G318" s="78" t="s">
        <v>2781</v>
      </c>
      <c r="H318" s="74" t="s">
        <v>46</v>
      </c>
      <c r="I318" s="79" t="s">
        <v>2782</v>
      </c>
      <c r="J318" s="80" t="str">
        <f>HYPERLINK("mailto:viteniusluga@gmail.com","viteniusluga@gmail.com")</f>
        <v>viteniusluga@gmail.com</v>
      </c>
    </row>
    <row r="319" spans="1:10" ht="30" customHeight="1" x14ac:dyDescent="0.25">
      <c r="A319" s="69" t="s">
        <v>2934</v>
      </c>
      <c r="B319" s="78">
        <v>60412165884</v>
      </c>
      <c r="C319" s="75" t="s">
        <v>2784</v>
      </c>
      <c r="D319" s="78" t="s">
        <v>42</v>
      </c>
      <c r="E319" s="78" t="s">
        <v>701</v>
      </c>
      <c r="F319" s="78" t="s">
        <v>2785</v>
      </c>
      <c r="G319" s="78" t="s">
        <v>2786</v>
      </c>
      <c r="H319" s="74" t="s">
        <v>46</v>
      </c>
      <c r="I319" s="79" t="s">
        <v>2787</v>
      </c>
      <c r="J319" s="80" t="str">
        <f>HYPERLINK("mailto:brankovlahek@gmail.com","brankovlahek@gmail.com")</f>
        <v>brankovlahek@gmail.com</v>
      </c>
    </row>
    <row r="320" spans="1:10" ht="36" customHeight="1" x14ac:dyDescent="0.25">
      <c r="A320" s="73" t="s">
        <v>2935</v>
      </c>
      <c r="B320" s="167">
        <v>32924535455</v>
      </c>
      <c r="C320" s="9" t="s">
        <v>2789</v>
      </c>
      <c r="D320" s="78" t="s">
        <v>42</v>
      </c>
      <c r="E320" s="78" t="s">
        <v>62</v>
      </c>
      <c r="F320" s="8" t="s">
        <v>2375</v>
      </c>
      <c r="G320" s="8" t="s">
        <v>2790</v>
      </c>
      <c r="H320" s="140" t="s">
        <v>1500</v>
      </c>
      <c r="I320" s="11" t="s">
        <v>2791</v>
      </c>
      <c r="J320" s="21" t="str">
        <f>HYPERLINK("mailto:poljodom@net.hr","poljodom@net.hr")</f>
        <v>poljodom@net.hr</v>
      </c>
    </row>
    <row r="321" spans="1:10" ht="57.6" customHeight="1" x14ac:dyDescent="0.25">
      <c r="A321" s="77" t="s">
        <v>2936</v>
      </c>
      <c r="B321" s="8">
        <v>91604463925</v>
      </c>
      <c r="C321" s="9" t="s">
        <v>2793</v>
      </c>
      <c r="D321" s="78" t="s">
        <v>717</v>
      </c>
      <c r="E321" s="8" t="s">
        <v>2794</v>
      </c>
      <c r="F321" s="8" t="s">
        <v>2795</v>
      </c>
      <c r="G321" s="8" t="s">
        <v>2796</v>
      </c>
      <c r="H321" s="140" t="s">
        <v>46</v>
      </c>
      <c r="I321" s="11" t="s">
        <v>2797</v>
      </c>
      <c r="J321" s="14" t="s">
        <v>2798</v>
      </c>
    </row>
    <row r="322" spans="1:10" ht="45" customHeight="1" x14ac:dyDescent="0.25">
      <c r="A322" s="81" t="s">
        <v>2937</v>
      </c>
      <c r="B322" s="8">
        <v>33122633302</v>
      </c>
      <c r="C322" s="9" t="s">
        <v>2800</v>
      </c>
      <c r="D322" s="78" t="s">
        <v>1930</v>
      </c>
      <c r="E322" s="8" t="s">
        <v>266</v>
      </c>
      <c r="F322" s="8" t="s">
        <v>2801</v>
      </c>
      <c r="G322" s="8" t="s">
        <v>2802</v>
      </c>
      <c r="H322" s="140" t="s">
        <v>46</v>
      </c>
      <c r="I322" s="11" t="s">
        <v>2803</v>
      </c>
      <c r="J322" s="21" t="str">
        <f>HYPERLINK("mailto:support@winpis.com","support@winpis.com / davor.geci@gmail.com")</f>
        <v>support@winpis.com / davor.geci@gmail.com</v>
      </c>
    </row>
    <row r="323" spans="1:10" ht="58.9" customHeight="1" x14ac:dyDescent="0.25">
      <c r="A323" s="69" t="s">
        <v>2938</v>
      </c>
      <c r="B323" s="8">
        <v>73946185856</v>
      </c>
      <c r="C323" s="9" t="s">
        <v>2805</v>
      </c>
      <c r="D323" s="78" t="s">
        <v>2806</v>
      </c>
      <c r="E323" s="8" t="s">
        <v>211</v>
      </c>
      <c r="F323" s="8" t="s">
        <v>2807</v>
      </c>
      <c r="G323" s="8" t="s">
        <v>1866</v>
      </c>
      <c r="H323" s="140" t="s">
        <v>46</v>
      </c>
      <c r="I323" s="11" t="s">
        <v>2808</v>
      </c>
      <c r="J323" s="14" t="s">
        <v>2809</v>
      </c>
    </row>
    <row r="324" spans="1:10" ht="25.15" customHeight="1" x14ac:dyDescent="0.25">
      <c r="A324" s="73" t="s">
        <v>2939</v>
      </c>
      <c r="B324" s="8">
        <v>25406855311</v>
      </c>
      <c r="C324" s="9" t="s">
        <v>2811</v>
      </c>
      <c r="D324" s="78" t="s">
        <v>1930</v>
      </c>
      <c r="E324" s="8" t="s">
        <v>266</v>
      </c>
      <c r="F324" s="8" t="s">
        <v>2812</v>
      </c>
      <c r="G324" s="8" t="s">
        <v>2813</v>
      </c>
      <c r="H324" s="140" t="s">
        <v>46</v>
      </c>
      <c r="I324" s="11" t="s">
        <v>2814</v>
      </c>
      <c r="J324" s="21" t="str">
        <f>HYPERLINK("mailto:sinisa.habek@workshop.hr","sinisa.habek@workshop.hr")</f>
        <v>sinisa.habek@workshop.hr</v>
      </c>
    </row>
    <row r="325" spans="1:10" ht="21" customHeight="1" x14ac:dyDescent="0.25">
      <c r="A325" s="77" t="s">
        <v>2940</v>
      </c>
      <c r="B325" s="8">
        <v>11964501571</v>
      </c>
      <c r="C325" s="9" t="s">
        <v>2816</v>
      </c>
      <c r="D325" s="78" t="s">
        <v>2817</v>
      </c>
      <c r="E325" s="8" t="s">
        <v>266</v>
      </c>
      <c r="F325" s="8" t="s">
        <v>2818</v>
      </c>
      <c r="G325" s="8" t="s">
        <v>2819</v>
      </c>
      <c r="H325" s="140" t="s">
        <v>46</v>
      </c>
      <c r="I325" s="11" t="s">
        <v>2820</v>
      </c>
      <c r="J325" s="21" t="str">
        <f>HYPERLINK("mailto:info@xmedia.hr","info@xmedia.hr / damir.kapustic@xmedia.hr")</f>
        <v>info@xmedia.hr / damir.kapustic@xmedia.hr</v>
      </c>
    </row>
    <row r="326" spans="1:10" ht="47.45" customHeight="1" x14ac:dyDescent="0.25">
      <c r="A326" s="81" t="s">
        <v>2941</v>
      </c>
      <c r="B326" s="8" t="s">
        <v>2822</v>
      </c>
      <c r="C326" s="9" t="s">
        <v>2823</v>
      </c>
      <c r="D326" s="8" t="s">
        <v>13</v>
      </c>
      <c r="E326" s="8" t="s">
        <v>1857</v>
      </c>
      <c r="F326" s="8" t="s">
        <v>2824</v>
      </c>
      <c r="G326" s="8" t="s">
        <v>2825</v>
      </c>
      <c r="H326" s="140" t="s">
        <v>46</v>
      </c>
      <c r="I326" s="11"/>
      <c r="J326" s="169"/>
    </row>
    <row r="327" spans="1:10" ht="34.9" customHeight="1" x14ac:dyDescent="0.25">
      <c r="A327" s="69" t="s">
        <v>2942</v>
      </c>
      <c r="B327" s="8">
        <v>95632270525</v>
      </c>
      <c r="C327" s="9" t="s">
        <v>2827</v>
      </c>
      <c r="D327" s="78" t="s">
        <v>388</v>
      </c>
      <c r="E327" s="8" t="s">
        <v>1491</v>
      </c>
      <c r="F327" s="8" t="s">
        <v>2828</v>
      </c>
      <c r="G327" s="8" t="s">
        <v>2829</v>
      </c>
      <c r="H327" s="140" t="s">
        <v>46</v>
      </c>
      <c r="I327" s="11"/>
      <c r="J327" s="170"/>
    </row>
    <row r="328" spans="1:10" ht="34.15" customHeight="1" x14ac:dyDescent="0.25">
      <c r="A328" s="73" t="s">
        <v>2943</v>
      </c>
      <c r="B328" s="8">
        <v>91273137</v>
      </c>
      <c r="C328" s="9" t="s">
        <v>2831</v>
      </c>
      <c r="D328" s="78" t="s">
        <v>388</v>
      </c>
      <c r="E328" s="8" t="s">
        <v>1491</v>
      </c>
      <c r="F328" s="8" t="s">
        <v>1321</v>
      </c>
      <c r="G328" s="8" t="s">
        <v>1322</v>
      </c>
      <c r="H328" s="8" t="s">
        <v>17</v>
      </c>
      <c r="I328" s="11" t="s">
        <v>1323</v>
      </c>
      <c r="J328" s="12" t="str">
        <f>HYPERLINK("mailto:zfo.djuras@email.t-com.hr","zfo.djuras@email.t-com.hr")</f>
        <v>zfo.djuras@email.t-com.hr</v>
      </c>
    </row>
    <row r="329" spans="1:10" ht="34.15" customHeight="1" x14ac:dyDescent="0.25">
      <c r="A329" s="77" t="s">
        <v>2944</v>
      </c>
      <c r="B329" s="8">
        <v>17568579293</v>
      </c>
      <c r="C329" s="9" t="s">
        <v>2875</v>
      </c>
      <c r="D329" s="78" t="s">
        <v>388</v>
      </c>
      <c r="E329" s="8" t="s">
        <v>904</v>
      </c>
      <c r="F329" s="8" t="s">
        <v>2876</v>
      </c>
      <c r="G329" s="8" t="s">
        <v>2877</v>
      </c>
      <c r="H329" s="8" t="s">
        <v>46</v>
      </c>
      <c r="I329" s="11"/>
      <c r="J329" s="12"/>
    </row>
    <row r="330" spans="1:10" ht="35.450000000000003" customHeight="1" x14ac:dyDescent="0.25">
      <c r="A330" s="81" t="s">
        <v>2945</v>
      </c>
      <c r="B330" s="8">
        <v>66545141546</v>
      </c>
      <c r="C330" s="9" t="s">
        <v>2833</v>
      </c>
      <c r="D330" s="78" t="s">
        <v>1462</v>
      </c>
      <c r="E330" s="8" t="s">
        <v>2834</v>
      </c>
      <c r="F330" s="8" t="s">
        <v>2835</v>
      </c>
      <c r="G330" s="8" t="s">
        <v>2836</v>
      </c>
      <c r="H330" s="140" t="s">
        <v>46</v>
      </c>
      <c r="I330" s="11" t="s">
        <v>2837</v>
      </c>
      <c r="J330" s="21" t="str">
        <f>HYPERLINK("mailto:zunar@zunar.hr","zunar@zunar.hr")</f>
        <v>zunar@zunar.hr</v>
      </c>
    </row>
    <row r="331" spans="1:10" ht="15.75" customHeight="1" x14ac:dyDescent="0.25">
      <c r="C331" s="62"/>
    </row>
    <row r="332" spans="1:10" ht="15.75" customHeight="1" x14ac:dyDescent="0.25">
      <c r="C332" s="62"/>
    </row>
    <row r="333" spans="1:10" ht="15.75" customHeight="1" x14ac:dyDescent="0.25">
      <c r="C333" s="62"/>
    </row>
    <row r="334" spans="1:10" ht="15.75" customHeight="1" x14ac:dyDescent="0.25">
      <c r="C334" s="62"/>
    </row>
    <row r="335" spans="1:10" ht="15.75" customHeight="1" x14ac:dyDescent="0.25">
      <c r="C335" s="62"/>
    </row>
    <row r="336" spans="1:10" ht="15.75" customHeight="1" x14ac:dyDescent="0.25">
      <c r="C336" s="62"/>
    </row>
    <row r="337" spans="3:3" ht="15.75" customHeight="1" x14ac:dyDescent="0.25">
      <c r="C337" s="62"/>
    </row>
    <row r="338" spans="3:3" ht="15.75" customHeight="1" x14ac:dyDescent="0.25">
      <c r="C338" s="62"/>
    </row>
    <row r="339" spans="3:3" ht="15.75" customHeight="1" x14ac:dyDescent="0.25">
      <c r="C339" s="62"/>
    </row>
    <row r="340" spans="3:3" ht="15.75" customHeight="1" x14ac:dyDescent="0.25">
      <c r="C340" s="62"/>
    </row>
    <row r="341" spans="3:3" ht="15.75" customHeight="1" x14ac:dyDescent="0.25">
      <c r="C341" s="62"/>
    </row>
    <row r="342" spans="3:3" ht="15.75" customHeight="1" x14ac:dyDescent="0.25">
      <c r="C342" s="62"/>
    </row>
    <row r="343" spans="3:3" ht="15.75" customHeight="1" x14ac:dyDescent="0.25">
      <c r="C343" s="62"/>
    </row>
    <row r="344" spans="3:3" ht="15.75" customHeight="1" x14ac:dyDescent="0.25">
      <c r="C344" s="62"/>
    </row>
    <row r="345" spans="3:3" ht="15.75" customHeight="1" x14ac:dyDescent="0.25">
      <c r="C345" s="62"/>
    </row>
    <row r="346" spans="3:3" ht="15.75" customHeight="1" x14ac:dyDescent="0.25">
      <c r="C346" s="62"/>
    </row>
    <row r="347" spans="3:3" ht="15.75" customHeight="1" x14ac:dyDescent="0.25">
      <c r="C347" s="62"/>
    </row>
    <row r="348" spans="3:3" ht="15.75" customHeight="1" x14ac:dyDescent="0.25">
      <c r="C348" s="62"/>
    </row>
    <row r="349" spans="3:3" ht="15.75" customHeight="1" x14ac:dyDescent="0.25">
      <c r="C349" s="62"/>
    </row>
    <row r="350" spans="3:3" ht="15.75" customHeight="1" x14ac:dyDescent="0.25">
      <c r="C350" s="62"/>
    </row>
    <row r="351" spans="3:3" ht="15.75" customHeight="1" x14ac:dyDescent="0.25">
      <c r="C351" s="62"/>
    </row>
    <row r="352" spans="3:3" ht="15.75" customHeight="1" x14ac:dyDescent="0.25">
      <c r="C352" s="62"/>
    </row>
    <row r="353" spans="3:3" ht="15.75" customHeight="1" x14ac:dyDescent="0.25">
      <c r="C353" s="62"/>
    </row>
    <row r="354" spans="3:3" ht="15.75" customHeight="1" x14ac:dyDescent="0.25">
      <c r="C354" s="62"/>
    </row>
    <row r="355" spans="3:3" ht="15.75" customHeight="1" x14ac:dyDescent="0.25">
      <c r="C355" s="62"/>
    </row>
    <row r="356" spans="3:3" ht="15.75" customHeight="1" x14ac:dyDescent="0.25">
      <c r="C356" s="62"/>
    </row>
    <row r="357" spans="3:3" ht="15.75" customHeight="1" x14ac:dyDescent="0.25">
      <c r="C357" s="62"/>
    </row>
    <row r="358" spans="3:3" ht="15.75" customHeight="1" x14ac:dyDescent="0.25">
      <c r="C358" s="62"/>
    </row>
    <row r="359" spans="3:3" ht="15.75" customHeight="1" x14ac:dyDescent="0.25">
      <c r="C359" s="62"/>
    </row>
    <row r="360" spans="3:3" ht="15.75" customHeight="1" x14ac:dyDescent="0.25">
      <c r="C360" s="62"/>
    </row>
    <row r="361" spans="3:3" ht="15.75" customHeight="1" x14ac:dyDescent="0.25">
      <c r="C361" s="62"/>
    </row>
    <row r="362" spans="3:3" ht="15.75" customHeight="1" x14ac:dyDescent="0.25">
      <c r="C362" s="62"/>
    </row>
    <row r="363" spans="3:3" ht="15.75" customHeight="1" x14ac:dyDescent="0.25">
      <c r="C363" s="62"/>
    </row>
    <row r="364" spans="3:3" ht="15.75" customHeight="1" x14ac:dyDescent="0.25">
      <c r="C364" s="62"/>
    </row>
    <row r="365" spans="3:3" ht="15.75" customHeight="1" x14ac:dyDescent="0.25">
      <c r="C365" s="62"/>
    </row>
    <row r="366" spans="3:3" ht="15.75" customHeight="1" x14ac:dyDescent="0.25">
      <c r="C366" s="62"/>
    </row>
    <row r="367" spans="3:3" ht="15.75" customHeight="1" x14ac:dyDescent="0.25">
      <c r="C367" s="62"/>
    </row>
    <row r="368" spans="3:3" ht="15.75" customHeight="1" x14ac:dyDescent="0.25">
      <c r="C368" s="62"/>
    </row>
    <row r="369" spans="3:3" ht="15.75" customHeight="1" x14ac:dyDescent="0.25">
      <c r="C369" s="62"/>
    </row>
    <row r="370" spans="3:3" ht="15.75" customHeight="1" x14ac:dyDescent="0.25">
      <c r="C370" s="62"/>
    </row>
    <row r="371" spans="3:3" ht="15.75" customHeight="1" x14ac:dyDescent="0.25">
      <c r="C371" s="62"/>
    </row>
    <row r="372" spans="3:3" ht="15.75" customHeight="1" x14ac:dyDescent="0.25">
      <c r="C372" s="62"/>
    </row>
    <row r="373" spans="3:3" ht="15.75" customHeight="1" x14ac:dyDescent="0.25">
      <c r="C373" s="62"/>
    </row>
    <row r="374" spans="3:3" ht="15.75" customHeight="1" x14ac:dyDescent="0.25">
      <c r="C374" s="62"/>
    </row>
    <row r="375" spans="3:3" ht="15.75" customHeight="1" x14ac:dyDescent="0.25">
      <c r="C375" s="62"/>
    </row>
    <row r="376" spans="3:3" ht="15.75" customHeight="1" x14ac:dyDescent="0.25">
      <c r="C376" s="62"/>
    </row>
    <row r="377" spans="3:3" ht="15.75" customHeight="1" x14ac:dyDescent="0.25">
      <c r="C377" s="62"/>
    </row>
    <row r="378" spans="3:3" ht="15.75" customHeight="1" x14ac:dyDescent="0.25">
      <c r="C378" s="62"/>
    </row>
    <row r="379" spans="3:3" ht="15.75" customHeight="1" x14ac:dyDescent="0.25">
      <c r="C379" s="62"/>
    </row>
    <row r="380" spans="3:3" ht="15.75" customHeight="1" x14ac:dyDescent="0.25">
      <c r="C380" s="62"/>
    </row>
    <row r="381" spans="3:3" ht="15.75" customHeight="1" x14ac:dyDescent="0.25">
      <c r="C381" s="62"/>
    </row>
    <row r="382" spans="3:3" ht="15.75" customHeight="1" x14ac:dyDescent="0.25">
      <c r="C382" s="62"/>
    </row>
    <row r="383" spans="3:3" ht="15.75" customHeight="1" x14ac:dyDescent="0.25">
      <c r="C383" s="62"/>
    </row>
    <row r="384" spans="3:3" ht="15.75" customHeight="1" x14ac:dyDescent="0.25">
      <c r="C384" s="62"/>
    </row>
    <row r="385" spans="3:3" ht="15.75" customHeight="1" x14ac:dyDescent="0.25">
      <c r="C385" s="62"/>
    </row>
    <row r="386" spans="3:3" ht="15.75" customHeight="1" x14ac:dyDescent="0.25">
      <c r="C386" s="62"/>
    </row>
    <row r="387" spans="3:3" ht="15.75" customHeight="1" x14ac:dyDescent="0.25">
      <c r="C387" s="62"/>
    </row>
    <row r="388" spans="3:3" ht="15.75" customHeight="1" x14ac:dyDescent="0.25">
      <c r="C388" s="62"/>
    </row>
    <row r="389" spans="3:3" ht="15.75" customHeight="1" x14ac:dyDescent="0.25">
      <c r="C389" s="62"/>
    </row>
    <row r="390" spans="3:3" ht="15.75" customHeight="1" x14ac:dyDescent="0.25">
      <c r="C390" s="62"/>
    </row>
    <row r="391" spans="3:3" ht="15.75" customHeight="1" x14ac:dyDescent="0.25">
      <c r="C391" s="62"/>
    </row>
    <row r="392" spans="3:3" ht="15.75" customHeight="1" x14ac:dyDescent="0.25">
      <c r="C392" s="62"/>
    </row>
    <row r="393" spans="3:3" ht="15.75" customHeight="1" x14ac:dyDescent="0.25">
      <c r="C393" s="62"/>
    </row>
    <row r="394" spans="3:3" ht="15.75" customHeight="1" x14ac:dyDescent="0.25">
      <c r="C394" s="62"/>
    </row>
    <row r="395" spans="3:3" ht="15.75" customHeight="1" x14ac:dyDescent="0.25">
      <c r="C395" s="62"/>
    </row>
    <row r="396" spans="3:3" ht="15.75" customHeight="1" x14ac:dyDescent="0.25">
      <c r="C396" s="62"/>
    </row>
    <row r="397" spans="3:3" ht="15.75" customHeight="1" x14ac:dyDescent="0.25">
      <c r="C397" s="62"/>
    </row>
    <row r="398" spans="3:3" ht="15.75" customHeight="1" x14ac:dyDescent="0.25">
      <c r="C398" s="62"/>
    </row>
    <row r="399" spans="3:3" ht="15.75" customHeight="1" x14ac:dyDescent="0.25">
      <c r="C399" s="62"/>
    </row>
    <row r="400" spans="3:3" ht="15.75" customHeight="1" x14ac:dyDescent="0.25">
      <c r="C400" s="62"/>
    </row>
    <row r="401" spans="3:3" ht="15.75" customHeight="1" x14ac:dyDescent="0.25">
      <c r="C401" s="62"/>
    </row>
    <row r="402" spans="3:3" ht="15.75" customHeight="1" x14ac:dyDescent="0.25">
      <c r="C402" s="62"/>
    </row>
    <row r="403" spans="3:3" ht="15.75" customHeight="1" x14ac:dyDescent="0.25">
      <c r="C403" s="62"/>
    </row>
    <row r="404" spans="3:3" ht="15.75" customHeight="1" x14ac:dyDescent="0.25">
      <c r="C404" s="62"/>
    </row>
    <row r="405" spans="3:3" ht="15.75" customHeight="1" x14ac:dyDescent="0.25">
      <c r="C405" s="62"/>
    </row>
    <row r="406" spans="3:3" ht="15.75" customHeight="1" x14ac:dyDescent="0.25">
      <c r="C406" s="62"/>
    </row>
    <row r="407" spans="3:3" ht="15.75" customHeight="1" x14ac:dyDescent="0.25">
      <c r="C407" s="62"/>
    </row>
    <row r="408" spans="3:3" ht="15.75" customHeight="1" x14ac:dyDescent="0.25">
      <c r="C408" s="62"/>
    </row>
    <row r="409" spans="3:3" ht="15.75" customHeight="1" x14ac:dyDescent="0.25">
      <c r="C409" s="62"/>
    </row>
    <row r="410" spans="3:3" ht="15.75" customHeight="1" x14ac:dyDescent="0.25">
      <c r="C410" s="62"/>
    </row>
    <row r="411" spans="3:3" ht="15.75" customHeight="1" x14ac:dyDescent="0.25">
      <c r="C411" s="62"/>
    </row>
    <row r="412" spans="3:3" ht="15.75" customHeight="1" x14ac:dyDescent="0.25">
      <c r="C412" s="62"/>
    </row>
    <row r="413" spans="3:3" ht="15.75" customHeight="1" x14ac:dyDescent="0.25">
      <c r="C413" s="62"/>
    </row>
    <row r="414" spans="3:3" ht="15.75" customHeight="1" x14ac:dyDescent="0.25">
      <c r="C414" s="62"/>
    </row>
    <row r="415" spans="3:3" ht="15.75" customHeight="1" x14ac:dyDescent="0.25">
      <c r="C415" s="62"/>
    </row>
    <row r="416" spans="3:3" ht="15.75" customHeight="1" x14ac:dyDescent="0.25">
      <c r="C416" s="62"/>
    </row>
    <row r="417" spans="3:3" ht="15.75" customHeight="1" x14ac:dyDescent="0.25">
      <c r="C417" s="62"/>
    </row>
    <row r="418" spans="3:3" ht="15.75" customHeight="1" x14ac:dyDescent="0.25">
      <c r="C418" s="62"/>
    </row>
    <row r="419" spans="3:3" ht="15.75" customHeight="1" x14ac:dyDescent="0.25">
      <c r="C419" s="62"/>
    </row>
    <row r="420" spans="3:3" ht="15.75" customHeight="1" x14ac:dyDescent="0.25">
      <c r="C420" s="62"/>
    </row>
    <row r="421" spans="3:3" ht="15.75" customHeight="1" x14ac:dyDescent="0.25">
      <c r="C421" s="62"/>
    </row>
    <row r="422" spans="3:3" ht="15.75" customHeight="1" x14ac:dyDescent="0.25">
      <c r="C422" s="62"/>
    </row>
    <row r="423" spans="3:3" ht="15.75" customHeight="1" x14ac:dyDescent="0.25">
      <c r="C423" s="62"/>
    </row>
    <row r="424" spans="3:3" ht="15.75" customHeight="1" x14ac:dyDescent="0.25">
      <c r="C424" s="62"/>
    </row>
    <row r="425" spans="3:3" ht="15.75" customHeight="1" x14ac:dyDescent="0.25">
      <c r="C425" s="62"/>
    </row>
    <row r="426" spans="3:3" ht="15.75" customHeight="1" x14ac:dyDescent="0.25">
      <c r="C426" s="62"/>
    </row>
    <row r="427" spans="3:3" ht="15.75" customHeight="1" x14ac:dyDescent="0.25">
      <c r="C427" s="62"/>
    </row>
    <row r="428" spans="3:3" ht="15.75" customHeight="1" x14ac:dyDescent="0.25">
      <c r="C428" s="62"/>
    </row>
    <row r="429" spans="3:3" ht="15.75" customHeight="1" x14ac:dyDescent="0.25">
      <c r="C429" s="62"/>
    </row>
    <row r="430" spans="3:3" ht="15.75" customHeight="1" x14ac:dyDescent="0.25">
      <c r="C430" s="62"/>
    </row>
    <row r="431" spans="3:3" ht="15.75" customHeight="1" x14ac:dyDescent="0.25">
      <c r="C431" s="62"/>
    </row>
    <row r="432" spans="3:3" ht="15.75" customHeight="1" x14ac:dyDescent="0.25">
      <c r="C432" s="62"/>
    </row>
    <row r="433" spans="3:3" ht="15.75" customHeight="1" x14ac:dyDescent="0.25">
      <c r="C433" s="62"/>
    </row>
    <row r="434" spans="3:3" ht="15.75" customHeight="1" x14ac:dyDescent="0.25">
      <c r="C434" s="62"/>
    </row>
    <row r="435" spans="3:3" ht="15.75" customHeight="1" x14ac:dyDescent="0.25">
      <c r="C435" s="62"/>
    </row>
    <row r="436" spans="3:3" ht="15.75" customHeight="1" x14ac:dyDescent="0.25">
      <c r="C436" s="62"/>
    </row>
    <row r="437" spans="3:3" ht="15.75" customHeight="1" x14ac:dyDescent="0.25">
      <c r="C437" s="62"/>
    </row>
    <row r="438" spans="3:3" ht="15.75" customHeight="1" x14ac:dyDescent="0.25">
      <c r="C438" s="62"/>
    </row>
    <row r="439" spans="3:3" ht="15.75" customHeight="1" x14ac:dyDescent="0.25">
      <c r="C439" s="62"/>
    </row>
    <row r="440" spans="3:3" ht="15.75" customHeight="1" x14ac:dyDescent="0.25">
      <c r="C440" s="62"/>
    </row>
    <row r="441" spans="3:3" ht="15.75" customHeight="1" x14ac:dyDescent="0.25">
      <c r="C441" s="62"/>
    </row>
    <row r="442" spans="3:3" ht="15.75" customHeight="1" x14ac:dyDescent="0.25">
      <c r="C442" s="62"/>
    </row>
    <row r="443" spans="3:3" ht="15.75" customHeight="1" x14ac:dyDescent="0.25">
      <c r="C443" s="62"/>
    </row>
    <row r="444" spans="3:3" ht="15.75" customHeight="1" x14ac:dyDescent="0.25">
      <c r="C444" s="62"/>
    </row>
    <row r="445" spans="3:3" ht="15.75" customHeight="1" x14ac:dyDescent="0.25">
      <c r="C445" s="62"/>
    </row>
    <row r="446" spans="3:3" ht="15.75" customHeight="1" x14ac:dyDescent="0.25">
      <c r="C446" s="62"/>
    </row>
    <row r="447" spans="3:3" ht="15.75" customHeight="1" x14ac:dyDescent="0.25"/>
    <row r="448" spans="3:3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</sheetData>
  <mergeCells count="3">
    <mergeCell ref="A1:D2"/>
    <mergeCell ref="A3:D3"/>
    <mergeCell ref="A4:D4"/>
  </mergeCells>
  <phoneticPr fontId="37" type="noConversion"/>
  <hyperlinks>
    <hyperlink ref="J10" r:id="rId1" xr:uid="{326A3417-5FB0-4818-962F-1D0F1508B0A3}"/>
    <hyperlink ref="J25" r:id="rId2" xr:uid="{0E51C726-9CB5-43AB-B57E-C5A5A418D86A}"/>
    <hyperlink ref="J77" r:id="rId3" xr:uid="{1D241E6F-C527-4622-952C-954FAA97A897}"/>
    <hyperlink ref="J101" r:id="rId4" xr:uid="{B80245F8-1EF1-4CC3-9E5A-3DAA3701ABBA}"/>
    <hyperlink ref="J103" r:id="rId5" xr:uid="{1C57D3EF-88C1-4C1D-833A-93A1C8578CB2}"/>
    <hyperlink ref="J114" r:id="rId6" xr:uid="{7A891D47-FDE6-4097-8A0C-F2DFFC737631}"/>
    <hyperlink ref="J151" r:id="rId7" xr:uid="{622D9F85-38F7-41E2-98EC-978AFE405A2D}"/>
    <hyperlink ref="J221" r:id="rId8" xr:uid="{EE8E5FB5-2F37-498C-9F4E-3FB4306B47E2}"/>
    <hyperlink ref="J277" r:id="rId9" xr:uid="{E83747C4-2FB1-40B2-8E51-FA161C33DDE8}"/>
    <hyperlink ref="J240" r:id="rId10" xr:uid="{45853EF2-01DB-424F-9DC4-DECDC02C3315}"/>
    <hyperlink ref="J302" r:id="rId11" display="mailto:vesna.bencek@vz.t-com.hr" xr:uid="{33E0650B-6A1D-4311-906A-C71EF7EA5A83}"/>
    <hyperlink ref="J311" r:id="rId12" display="veterinarska.stanica.ivanec@vz.t-com.hr" xr:uid="{89488622-5B00-456F-A0C2-5D819CE3CDE0}"/>
    <hyperlink ref="J248" r:id="rId13" xr:uid="{A4B2CA39-D13C-4599-9D73-0087D94337A5}"/>
    <hyperlink ref="J317" r:id="rId14" display="marko@vip-media.hr,info@vip-media.hr" xr:uid="{32CB001C-2B45-4E05-BE37-42122BC407CE}"/>
    <hyperlink ref="J38" r:id="rId15" display="jerko.boskovic@tesla.com.hr" xr:uid="{8BC4C143-857C-4D84-BBD3-93AF8781D57A}"/>
    <hyperlink ref="J172" r:id="rId16" xr:uid="{9F926119-B01F-4070-9D57-6EDEBD2C1A83}"/>
    <hyperlink ref="J323" r:id="rId17" xr:uid="{DFB92D52-2EF5-413C-9BAD-E146FB3F8FAD}"/>
    <hyperlink ref="J28" r:id="rId18" xr:uid="{C947AEE0-9F0B-49BE-9B88-E48302301D45}"/>
    <hyperlink ref="J145" r:id="rId19" xr:uid="{E74C465F-2184-4FB2-A51F-20A0972D5E98}"/>
    <hyperlink ref="J99" r:id="rId20" xr:uid="{3FB4FE41-F8A7-43B5-98B6-188509BAC1B8}"/>
    <hyperlink ref="J204" r:id="rId21" xr:uid="{4B11A8CD-996F-4E4E-8DCC-CC89AF10CB0A}"/>
    <hyperlink ref="J30" r:id="rId22" display="zeljko.bezak@kr.t-com.hr" xr:uid="{F79B36FC-AEDD-4FE6-9372-29FD68D2BC6C}"/>
    <hyperlink ref="J85" r:id="rId23" display="miljenko.grudicek@fina.hr." xr:uid="{509FAF24-6EB8-409D-9970-EB0B06880D0C}"/>
    <hyperlink ref="J269" r:id="rId24" xr:uid="{71EF294A-3FEA-4021-BC60-BE27B1028427}"/>
    <hyperlink ref="J112" r:id="rId25" xr:uid="{CED3D51B-017C-4A1F-A53C-A41587A725CD}"/>
    <hyperlink ref="J321" r:id="rId26" xr:uid="{81FCD064-B008-4687-B8DB-79D44041EF34}"/>
    <hyperlink ref="J39" r:id="rId27" xr:uid="{03EF4525-B407-4C5A-B22A-79F4FA3D5F54}"/>
    <hyperlink ref="J48" r:id="rId28" xr:uid="{B50CF46E-7BE2-4616-96DB-5281B35318EB}"/>
    <hyperlink ref="J47" r:id="rId29" xr:uid="{B469FE38-1A02-4D54-A616-FEDCDD99DB07}"/>
    <hyperlink ref="J84" r:id="rId30" xr:uid="{ED4E871D-056B-473E-A8B2-EC7B68643AD9}"/>
    <hyperlink ref="J35" r:id="rId31" xr:uid="{CE28F964-52F1-485B-9C0F-1030EAE44976}"/>
    <hyperlink ref="J283" r:id="rId32" display="mailto:info@termotim.hr" xr:uid="{D7EE5912-D236-4562-AD73-57C2D2759287}"/>
    <hyperlink ref="J192" r:id="rId33" display="mailto:marino@mediabit.hr" xr:uid="{5FB6BB59-5AD0-4738-9B4C-36F974A26B6C}"/>
    <hyperlink ref="J11" r:id="rId34" xr:uid="{30575759-69B6-4543-AFAA-A90AD28491F8}"/>
    <hyperlink ref="J226" r:id="rId35" xr:uid="{DE96691F-F01F-44D3-8CA6-0DC7935C4973}"/>
    <hyperlink ref="J8" r:id="rId36" xr:uid="{DA492B1F-2094-4853-AE0D-373CA731AEA6}"/>
    <hyperlink ref="J51" r:id="rId37" xr:uid="{63E40AF1-2B2F-442C-99AA-B9E57A14867A}"/>
    <hyperlink ref="J127" r:id="rId38" display="mailto:ostarjastomislav@gmail.com" xr:uid="{9BFE4556-10C3-48B8-91C5-C3541D496955}"/>
    <hyperlink ref="J135" r:id="rId39" xr:uid="{F174D403-1490-4B0C-AFC0-83069DC49C74}"/>
    <hyperlink ref="J162" r:id="rId40" xr:uid="{624B9473-5C65-494B-A0E4-7345443CEF5A}"/>
    <hyperlink ref="J296" r:id="rId41" xr:uid="{7A5E6E74-94A6-4816-9FFF-2B09F473C98C}"/>
    <hyperlink ref="J110" r:id="rId42" display="mailto:pecek07@gmail.com" xr:uid="{8A179F03-C1C6-4D7B-ADF2-61417D75AF28}"/>
    <hyperlink ref="J160" r:id="rId43" xr:uid="{DE66A41E-0381-441D-BD45-A76199FEA701}"/>
    <hyperlink ref="J132" r:id="rId44" xr:uid="{2A1DDB3B-6ABB-48B0-969E-A4D7FD6859B2}"/>
    <hyperlink ref="J7" r:id="rId45" xr:uid="{978BEB2A-5FE6-46D1-AFA6-64CAD98DCBEE}"/>
    <hyperlink ref="J14" r:id="rId46" xr:uid="{40B9389B-EEE4-4A94-B48A-5B2AC8CC370A}"/>
    <hyperlink ref="J261" r:id="rId47" xr:uid="{24ADA963-786E-4BAC-A05B-A7D24381AECD}"/>
    <hyperlink ref="J64" r:id="rId48" display="mailto:a.kolarek@solida.hr" xr:uid="{FE10F30C-B905-4BC4-B874-3504E9AF39FA}"/>
    <hyperlink ref="J292" r:id="rId49" xr:uid="{FA0EFBE2-3DFB-446E-844D-DD778492CB14}"/>
    <hyperlink ref="J222" r:id="rId50" display="mailto:a.kolarek@solida.hr" xr:uid="{6BE2FD1A-C406-4D8D-8E57-10AB633A1922}"/>
    <hyperlink ref="J263" r:id="rId51" display="mailto:a.kolarek@solida.hr" xr:uid="{603F5F60-D303-4C2B-9EE8-B2E3A5DA0052}"/>
    <hyperlink ref="J128" r:id="rId52" display="mailto:isf.fistrek@gmail.com" xr:uid="{F10A5D50-7CB7-4303-881C-0B0B83519786}"/>
    <hyperlink ref="J22" r:id="rId53" xr:uid="{5F8B0AA7-D46F-416C-B5AC-9D4F9AD3DDF1}"/>
    <hyperlink ref="J109" r:id="rId54" xr:uid="{52CBDAA0-EA6F-4A25-A0A3-392761D1580F}"/>
    <hyperlink ref="J15" r:id="rId55" xr:uid="{6788B621-67D9-432B-9713-47010F652C88}"/>
    <hyperlink ref="J285" r:id="rId56" xr:uid="{27C5EC6B-49B0-40E5-8D62-40D3E15E32BC}"/>
    <hyperlink ref="J295" r:id="rId57" xr:uid="{BE959843-CBD7-4C48-954C-4936ACACB0FD}"/>
    <hyperlink ref="J196" r:id="rId58" xr:uid="{ACD90112-7C21-48F2-AA15-9A74140B2C38}"/>
    <hyperlink ref="J88" r:id="rId59" xr:uid="{9766FC5D-3A82-429A-B7B5-74F96CE5962A}"/>
    <hyperlink ref="J227" r:id="rId60" xr:uid="{0ECF58BA-A21A-439A-BEC4-AC02FCE4DEE7}"/>
    <hyperlink ref="J23" r:id="rId61" xr:uid="{A18629FC-1CCC-482F-AB65-F3B2639FE9B7}"/>
    <hyperlink ref="J187" r:id="rId62" xr:uid="{AFF8C2B3-6145-48E8-A536-D6A4CF659B95}"/>
    <hyperlink ref="J90" r:id="rId63" xr:uid="{9A10018A-43BF-4386-A91F-BE60CDD59972}"/>
    <hyperlink ref="J158" r:id="rId64" xr:uid="{A98E7460-1F66-4ED3-9A9A-D8635B1CC350}"/>
    <hyperlink ref="J189" r:id="rId65" xr:uid="{6BDD04F6-EEA3-4635-BDC6-A036C65BB019}"/>
    <hyperlink ref="J67" r:id="rId66" xr:uid="{999C4F1A-8AED-40F4-BE0F-B93F42A15E96}"/>
    <hyperlink ref="J206" r:id="rId67" xr:uid="{80F8FB7F-B6FD-4163-8EA8-39136A6AE73D}"/>
    <hyperlink ref="J32" r:id="rId68" xr:uid="{91B8D9E7-7A99-4E1B-8A3C-619395AA69DC}"/>
    <hyperlink ref="J98" r:id="rId69" xr:uid="{CE5F6B15-70B6-4124-AFAD-4A6BDABFBBFF}"/>
    <hyperlink ref="J49" r:id="rId70" display="mailto:centarscenadoo@gmail.com" xr:uid="{5E254995-F3E9-401C-83DA-2FA030772A1C}"/>
    <hyperlink ref="J92" r:id="rId71" xr:uid="{D191CD43-01CC-43E5-9B14-F59069FEE076}"/>
  </hyperlinks>
  <pageMargins left="0.7" right="0.7" top="0.75" bottom="0.75" header="0.3" footer="0.3"/>
  <pageSetup paperSize="9" scale="20" orientation="landscape" r:id="rId72"/>
  <drawing r:id="rId73"/>
  <legacyDrawing r:id="rId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A0E3F-FB6E-4B5F-99D0-B833CE113103}">
  <dimension ref="A1:J923"/>
  <sheetViews>
    <sheetView zoomScaleNormal="100" workbookViewId="0">
      <selection activeCell="A4" sqref="A4"/>
    </sheetView>
  </sheetViews>
  <sheetFormatPr defaultColWidth="14.42578125" defaultRowHeight="15" customHeight="1" x14ac:dyDescent="0.25"/>
  <cols>
    <col min="1" max="1" width="7.5703125" style="3" customWidth="1"/>
    <col min="2" max="2" width="13.7109375" style="1" customWidth="1"/>
    <col min="3" max="3" width="33" style="2" customWidth="1"/>
    <col min="4" max="4" width="20.28515625" style="1" customWidth="1"/>
    <col min="5" max="5" width="31.85546875" style="1" customWidth="1"/>
    <col min="6" max="6" width="17.85546875" style="1" customWidth="1"/>
    <col min="7" max="7" width="23.42578125" style="1" customWidth="1"/>
    <col min="8" max="8" width="16" style="1" customWidth="1"/>
    <col min="9" max="9" width="15.7109375" style="2" customWidth="1"/>
    <col min="10" max="10" width="32.5703125" style="2" customWidth="1"/>
    <col min="11" max="26" width="17.28515625" style="3" customWidth="1"/>
    <col min="27" max="16384" width="14.42578125" style="3"/>
  </cols>
  <sheetData>
    <row r="1" spans="1:10" ht="21" customHeight="1" x14ac:dyDescent="0.35">
      <c r="A1" s="174" t="s">
        <v>0</v>
      </c>
      <c r="B1" s="174"/>
      <c r="C1" s="174"/>
      <c r="D1" s="174"/>
    </row>
    <row r="2" spans="1:10" ht="20.25" customHeight="1" x14ac:dyDescent="0.35">
      <c r="B2" s="174" t="s">
        <v>2947</v>
      </c>
      <c r="C2" s="175"/>
      <c r="D2" s="175"/>
    </row>
    <row r="3" spans="1:10" ht="15.75" customHeight="1" thickBot="1" x14ac:dyDescent="0.3">
      <c r="C3" s="4"/>
    </row>
    <row r="4" spans="1:10" ht="64.5" customHeight="1" x14ac:dyDescent="0.25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7" t="s">
        <v>10</v>
      </c>
    </row>
    <row r="5" spans="1:10" ht="64.5" customHeight="1" x14ac:dyDescent="0.25">
      <c r="A5" s="8" t="s">
        <v>11</v>
      </c>
      <c r="B5" s="8">
        <v>90153669</v>
      </c>
      <c r="C5" s="9" t="s">
        <v>12</v>
      </c>
      <c r="D5" s="8" t="s">
        <v>13</v>
      </c>
      <c r="E5" s="10" t="s">
        <v>14</v>
      </c>
      <c r="F5" s="8" t="s">
        <v>15</v>
      </c>
      <c r="G5" s="8" t="s">
        <v>16</v>
      </c>
      <c r="H5" s="8" t="s">
        <v>17</v>
      </c>
      <c r="I5" s="11" t="s">
        <v>18</v>
      </c>
      <c r="J5" s="12" t="str">
        <f>HYPERLINK("mailto:aec-copak@vz.t-com.hr","aec-copak@vz.t-com.hr copak.ivica@gmail.com")</f>
        <v>aec-copak@vz.t-com.hr copak.ivica@gmail.com</v>
      </c>
    </row>
    <row r="6" spans="1:10" ht="64.5" customHeight="1" x14ac:dyDescent="0.25">
      <c r="A6" s="8" t="s">
        <v>19</v>
      </c>
      <c r="B6" s="8">
        <v>74795103016</v>
      </c>
      <c r="C6" s="9" t="s">
        <v>2900</v>
      </c>
      <c r="D6" s="8" t="s">
        <v>316</v>
      </c>
      <c r="E6" s="10" t="s">
        <v>812</v>
      </c>
      <c r="F6" s="8" t="s">
        <v>2902</v>
      </c>
      <c r="G6" s="8" t="s">
        <v>2901</v>
      </c>
      <c r="H6" s="8" t="s">
        <v>46</v>
      </c>
      <c r="I6" s="11"/>
      <c r="J6" s="12"/>
    </row>
    <row r="7" spans="1:10" ht="64.5" customHeight="1" x14ac:dyDescent="0.25">
      <c r="A7" s="13" t="s">
        <v>27</v>
      </c>
      <c r="B7" s="8">
        <v>91273749</v>
      </c>
      <c r="C7" s="9" t="s">
        <v>20</v>
      </c>
      <c r="D7" s="8" t="s">
        <v>21</v>
      </c>
      <c r="E7" s="10" t="s">
        <v>22</v>
      </c>
      <c r="F7" s="8" t="s">
        <v>23</v>
      </c>
      <c r="G7" s="8" t="s">
        <v>24</v>
      </c>
      <c r="H7" s="8" t="s">
        <v>25</v>
      </c>
      <c r="I7" s="11" t="s">
        <v>26</v>
      </c>
      <c r="J7" s="12"/>
    </row>
    <row r="8" spans="1:10" ht="64.5" customHeight="1" x14ac:dyDescent="0.25">
      <c r="A8" s="8" t="s">
        <v>33</v>
      </c>
      <c r="B8" s="8">
        <v>91270812</v>
      </c>
      <c r="C8" s="9" t="s">
        <v>28</v>
      </c>
      <c r="D8" s="8" t="s">
        <v>13</v>
      </c>
      <c r="E8" s="10" t="s">
        <v>29</v>
      </c>
      <c r="F8" s="8" t="s">
        <v>30</v>
      </c>
      <c r="G8" s="8" t="s">
        <v>31</v>
      </c>
      <c r="H8" s="8" t="s">
        <v>17</v>
      </c>
      <c r="I8" s="11" t="s">
        <v>32</v>
      </c>
      <c r="J8" s="12" t="str">
        <f>HYPERLINK("mailto:jbrlek@yahoo.com","jbrlek@yahoo.com")</f>
        <v>jbrlek@yahoo.com</v>
      </c>
    </row>
    <row r="9" spans="1:10" ht="64.5" customHeight="1" x14ac:dyDescent="0.25">
      <c r="A9" s="8" t="s">
        <v>40</v>
      </c>
      <c r="B9" s="8">
        <v>91273226</v>
      </c>
      <c r="C9" s="9" t="s">
        <v>34</v>
      </c>
      <c r="D9" s="8" t="s">
        <v>13</v>
      </c>
      <c r="E9" s="10" t="s">
        <v>35</v>
      </c>
      <c r="F9" s="8" t="s">
        <v>36</v>
      </c>
      <c r="G9" s="8" t="s">
        <v>37</v>
      </c>
      <c r="H9" s="8" t="s">
        <v>25</v>
      </c>
      <c r="I9" s="11" t="s">
        <v>38</v>
      </c>
      <c r="J9" s="14" t="s">
        <v>39</v>
      </c>
    </row>
    <row r="10" spans="1:10" ht="64.5" customHeight="1" x14ac:dyDescent="0.25">
      <c r="A10" s="13" t="s">
        <v>48</v>
      </c>
      <c r="B10" s="8">
        <v>43366561734</v>
      </c>
      <c r="C10" s="15" t="s">
        <v>41</v>
      </c>
      <c r="D10" s="16" t="s">
        <v>42</v>
      </c>
      <c r="E10" s="17" t="s">
        <v>43</v>
      </c>
      <c r="F10" s="16" t="s">
        <v>44</v>
      </c>
      <c r="G10" s="16" t="s">
        <v>45</v>
      </c>
      <c r="H10" s="16" t="s">
        <v>46</v>
      </c>
      <c r="I10" s="18" t="s">
        <v>47</v>
      </c>
      <c r="J10" s="11"/>
    </row>
    <row r="11" spans="1:10" ht="64.5" customHeight="1" x14ac:dyDescent="0.25">
      <c r="A11" s="8" t="s">
        <v>55</v>
      </c>
      <c r="B11" s="8">
        <v>90152654</v>
      </c>
      <c r="C11" s="9" t="s">
        <v>49</v>
      </c>
      <c r="D11" s="8" t="s">
        <v>42</v>
      </c>
      <c r="E11" s="10" t="s">
        <v>50</v>
      </c>
      <c r="F11" s="8" t="s">
        <v>51</v>
      </c>
      <c r="G11" s="8" t="s">
        <v>52</v>
      </c>
      <c r="H11" s="8" t="s">
        <v>53</v>
      </c>
      <c r="I11" s="11" t="s">
        <v>54</v>
      </c>
      <c r="J11" s="19"/>
    </row>
    <row r="12" spans="1:10" ht="64.5" customHeight="1" x14ac:dyDescent="0.25">
      <c r="A12" s="8" t="s">
        <v>60</v>
      </c>
      <c r="B12" s="8">
        <v>97630110</v>
      </c>
      <c r="C12" s="9" t="s">
        <v>56</v>
      </c>
      <c r="D12" s="8" t="s">
        <v>42</v>
      </c>
      <c r="E12" s="10" t="s">
        <v>57</v>
      </c>
      <c r="F12" s="8" t="s">
        <v>58</v>
      </c>
      <c r="G12" s="8" t="s">
        <v>59</v>
      </c>
      <c r="H12" s="8" t="s">
        <v>25</v>
      </c>
      <c r="I12" s="11"/>
      <c r="J12" s="20"/>
    </row>
    <row r="13" spans="1:10" ht="64.5" customHeight="1" x14ac:dyDescent="0.25">
      <c r="A13" s="13" t="s">
        <v>67</v>
      </c>
      <c r="B13" s="8">
        <v>97539031</v>
      </c>
      <c r="C13" s="9" t="s">
        <v>61</v>
      </c>
      <c r="D13" s="8" t="s">
        <v>42</v>
      </c>
      <c r="E13" s="10" t="s">
        <v>62</v>
      </c>
      <c r="F13" s="8" t="s">
        <v>63</v>
      </c>
      <c r="G13" s="8" t="s">
        <v>64</v>
      </c>
      <c r="H13" s="8" t="s">
        <v>65</v>
      </c>
      <c r="I13" s="11" t="s">
        <v>66</v>
      </c>
      <c r="J13" s="20"/>
    </row>
    <row r="14" spans="1:10" ht="64.5" customHeight="1" x14ac:dyDescent="0.25">
      <c r="A14" s="8" t="s">
        <v>68</v>
      </c>
      <c r="B14" s="8">
        <v>72076824670</v>
      </c>
      <c r="C14" s="9" t="s">
        <v>69</v>
      </c>
      <c r="D14" s="8" t="s">
        <v>42</v>
      </c>
      <c r="E14" s="10" t="s">
        <v>70</v>
      </c>
      <c r="F14" s="8" t="s">
        <v>71</v>
      </c>
      <c r="G14" s="8" t="s">
        <v>72</v>
      </c>
      <c r="H14" s="8" t="s">
        <v>73</v>
      </c>
      <c r="I14" s="11"/>
      <c r="J14" s="12"/>
    </row>
    <row r="15" spans="1:10" ht="64.5" customHeight="1" x14ac:dyDescent="0.25">
      <c r="A15" s="8" t="s">
        <v>74</v>
      </c>
      <c r="B15" s="8">
        <v>17851433685</v>
      </c>
      <c r="C15" s="15" t="s">
        <v>75</v>
      </c>
      <c r="D15" s="16" t="s">
        <v>42</v>
      </c>
      <c r="E15" s="17" t="s">
        <v>76</v>
      </c>
      <c r="F15" s="16" t="s">
        <v>77</v>
      </c>
      <c r="G15" s="16" t="s">
        <v>78</v>
      </c>
      <c r="H15" s="16" t="s">
        <v>46</v>
      </c>
      <c r="I15" s="18" t="s">
        <v>79</v>
      </c>
      <c r="J15" s="11"/>
    </row>
    <row r="16" spans="1:10" ht="64.5" customHeight="1" x14ac:dyDescent="0.25">
      <c r="A16" s="13" t="s">
        <v>80</v>
      </c>
      <c r="B16" s="16">
        <v>94816068248</v>
      </c>
      <c r="C16" s="15" t="s">
        <v>81</v>
      </c>
      <c r="D16" s="16" t="s">
        <v>82</v>
      </c>
      <c r="E16" s="17" t="s">
        <v>83</v>
      </c>
      <c r="F16" s="16" t="s">
        <v>84</v>
      </c>
      <c r="G16" s="16" t="s">
        <v>85</v>
      </c>
      <c r="H16" s="8" t="s">
        <v>25</v>
      </c>
      <c r="I16" s="22" t="s">
        <v>86</v>
      </c>
      <c r="J16" s="18"/>
    </row>
    <row r="17" spans="1:10" ht="64.5" customHeight="1" x14ac:dyDescent="0.25">
      <c r="A17" s="8" t="s">
        <v>87</v>
      </c>
      <c r="B17" s="8">
        <v>77581157384</v>
      </c>
      <c r="C17" s="15" t="s">
        <v>88</v>
      </c>
      <c r="D17" s="16" t="s">
        <v>42</v>
      </c>
      <c r="E17" s="17" t="s">
        <v>89</v>
      </c>
      <c r="F17" s="16" t="s">
        <v>90</v>
      </c>
      <c r="G17" s="16" t="s">
        <v>91</v>
      </c>
      <c r="H17" s="16" t="s">
        <v>92</v>
      </c>
      <c r="I17" s="18" t="s">
        <v>93</v>
      </c>
      <c r="J17" s="12" t="s">
        <v>94</v>
      </c>
    </row>
    <row r="18" spans="1:10" ht="64.5" customHeight="1" x14ac:dyDescent="0.25">
      <c r="A18" s="8" t="s">
        <v>95</v>
      </c>
      <c r="B18" s="8">
        <v>92669816</v>
      </c>
      <c r="C18" s="9" t="s">
        <v>96</v>
      </c>
      <c r="D18" s="8" t="s">
        <v>42</v>
      </c>
      <c r="E18" s="10" t="s">
        <v>62</v>
      </c>
      <c r="F18" s="8" t="s">
        <v>97</v>
      </c>
      <c r="G18" s="8" t="s">
        <v>98</v>
      </c>
      <c r="H18" s="8" t="s">
        <v>99</v>
      </c>
      <c r="I18" s="11" t="s">
        <v>100</v>
      </c>
      <c r="J18" s="12" t="str">
        <f>HYPERLINK("mailto:automacek@gmail.com","automacek@gmail.com")</f>
        <v>automacek@gmail.com</v>
      </c>
    </row>
    <row r="19" spans="1:10" ht="64.5" customHeight="1" x14ac:dyDescent="0.25">
      <c r="A19" s="13" t="s">
        <v>101</v>
      </c>
      <c r="B19" s="8">
        <v>91272963</v>
      </c>
      <c r="C19" s="9" t="s">
        <v>102</v>
      </c>
      <c r="D19" s="8" t="s">
        <v>42</v>
      </c>
      <c r="E19" s="10" t="s">
        <v>62</v>
      </c>
      <c r="F19" s="8" t="s">
        <v>103</v>
      </c>
      <c r="G19" s="8" t="s">
        <v>104</v>
      </c>
      <c r="H19" s="8" t="s">
        <v>25</v>
      </c>
      <c r="I19" s="11" t="s">
        <v>105</v>
      </c>
      <c r="J19" s="23"/>
    </row>
    <row r="20" spans="1:10" ht="64.5" customHeight="1" x14ac:dyDescent="0.25">
      <c r="A20" s="8" t="s">
        <v>106</v>
      </c>
      <c r="B20" s="8">
        <v>91273471</v>
      </c>
      <c r="C20" s="9" t="s">
        <v>107</v>
      </c>
      <c r="D20" s="8" t="s">
        <v>42</v>
      </c>
      <c r="E20" s="10" t="s">
        <v>50</v>
      </c>
      <c r="F20" s="8" t="s">
        <v>108</v>
      </c>
      <c r="G20" s="8" t="s">
        <v>109</v>
      </c>
      <c r="H20" s="8" t="s">
        <v>17</v>
      </c>
      <c r="I20" s="11" t="s">
        <v>110</v>
      </c>
      <c r="J20" s="23"/>
    </row>
    <row r="21" spans="1:10" ht="64.5" customHeight="1" x14ac:dyDescent="0.25">
      <c r="A21" s="8" t="s">
        <v>111</v>
      </c>
      <c r="B21" s="8">
        <v>97169706</v>
      </c>
      <c r="C21" s="9" t="s">
        <v>112</v>
      </c>
      <c r="D21" s="8" t="s">
        <v>42</v>
      </c>
      <c r="E21" s="10" t="s">
        <v>50</v>
      </c>
      <c r="F21" s="8" t="s">
        <v>113</v>
      </c>
      <c r="G21" s="8" t="s">
        <v>114</v>
      </c>
      <c r="H21" s="8" t="s">
        <v>17</v>
      </c>
      <c r="I21" s="11" t="s">
        <v>115</v>
      </c>
      <c r="J21" s="23"/>
    </row>
    <row r="22" spans="1:10" ht="64.5" customHeight="1" x14ac:dyDescent="0.25">
      <c r="A22" s="13" t="s">
        <v>116</v>
      </c>
      <c r="B22" s="8">
        <v>91270456</v>
      </c>
      <c r="C22" s="9" t="s">
        <v>117</v>
      </c>
      <c r="D22" s="8" t="s">
        <v>42</v>
      </c>
      <c r="E22" s="10" t="s">
        <v>50</v>
      </c>
      <c r="F22" s="8" t="s">
        <v>118</v>
      </c>
      <c r="G22" s="8" t="s">
        <v>119</v>
      </c>
      <c r="H22" s="8" t="s">
        <v>17</v>
      </c>
      <c r="I22" s="11" t="s">
        <v>120</v>
      </c>
      <c r="J22" s="23"/>
    </row>
    <row r="23" spans="1:10" ht="64.5" customHeight="1" x14ac:dyDescent="0.25">
      <c r="A23" s="8" t="s">
        <v>121</v>
      </c>
      <c r="B23" s="8">
        <v>90153782</v>
      </c>
      <c r="C23" s="9" t="s">
        <v>122</v>
      </c>
      <c r="D23" s="8" t="s">
        <v>42</v>
      </c>
      <c r="E23" s="10" t="s">
        <v>50</v>
      </c>
      <c r="F23" s="8" t="s">
        <v>123</v>
      </c>
      <c r="G23" s="8" t="s">
        <v>124</v>
      </c>
      <c r="H23" s="8" t="s">
        <v>125</v>
      </c>
      <c r="I23" s="11" t="s">
        <v>126</v>
      </c>
      <c r="J23" s="23"/>
    </row>
    <row r="24" spans="1:10" ht="64.5" customHeight="1" x14ac:dyDescent="0.25">
      <c r="A24" s="8" t="s">
        <v>127</v>
      </c>
      <c r="B24" s="8">
        <v>91270588</v>
      </c>
      <c r="C24" s="9" t="s">
        <v>128</v>
      </c>
      <c r="D24" s="8" t="s">
        <v>42</v>
      </c>
      <c r="E24" s="10" t="s">
        <v>50</v>
      </c>
      <c r="F24" s="8" t="s">
        <v>129</v>
      </c>
      <c r="G24" s="8" t="s">
        <v>130</v>
      </c>
      <c r="H24" s="8" t="s">
        <v>131</v>
      </c>
      <c r="I24" s="11" t="s">
        <v>132</v>
      </c>
      <c r="J24" s="23"/>
    </row>
    <row r="25" spans="1:10" ht="64.5" customHeight="1" x14ac:dyDescent="0.25">
      <c r="A25" s="13" t="s">
        <v>133</v>
      </c>
      <c r="B25" s="8">
        <v>90152174</v>
      </c>
      <c r="C25" s="9" t="s">
        <v>134</v>
      </c>
      <c r="D25" s="8" t="s">
        <v>42</v>
      </c>
      <c r="E25" s="10" t="s">
        <v>50</v>
      </c>
      <c r="F25" s="8" t="s">
        <v>135</v>
      </c>
      <c r="G25" s="8" t="s">
        <v>136</v>
      </c>
      <c r="H25" s="8" t="s">
        <v>137</v>
      </c>
      <c r="I25" s="11" t="s">
        <v>138</v>
      </c>
      <c r="J25" s="12" t="str">
        <f>HYPERLINK("mailto:markohudoletnjak34@gmail.com","markohudoletnjak34@gmail.com")</f>
        <v>markohudoletnjak34@gmail.com</v>
      </c>
    </row>
    <row r="26" spans="1:10" ht="64.5" customHeight="1" x14ac:dyDescent="0.25">
      <c r="A26" s="8" t="s">
        <v>139</v>
      </c>
      <c r="B26" s="8">
        <v>91269695</v>
      </c>
      <c r="C26" s="9" t="s">
        <v>140</v>
      </c>
      <c r="D26" s="8" t="s">
        <v>42</v>
      </c>
      <c r="E26" s="10" t="s">
        <v>50</v>
      </c>
      <c r="F26" s="8" t="s">
        <v>141</v>
      </c>
      <c r="G26" s="8" t="s">
        <v>142</v>
      </c>
      <c r="H26" s="8" t="s">
        <v>25</v>
      </c>
      <c r="I26" s="11" t="s">
        <v>143</v>
      </c>
      <c r="J26" s="24" t="str">
        <f>HYPERLINK("mailto:josjag1@gmail.com","josjag1@gmail.com")</f>
        <v>josjag1@gmail.com</v>
      </c>
    </row>
    <row r="27" spans="1:10" ht="64.5" customHeight="1" x14ac:dyDescent="0.25">
      <c r="A27" s="8" t="s">
        <v>144</v>
      </c>
      <c r="B27" s="8">
        <v>91270383</v>
      </c>
      <c r="C27" s="9" t="s">
        <v>145</v>
      </c>
      <c r="D27" s="8" t="s">
        <v>42</v>
      </c>
      <c r="E27" s="10" t="s">
        <v>50</v>
      </c>
      <c r="F27" s="8" t="s">
        <v>146</v>
      </c>
      <c r="G27" s="8" t="s">
        <v>147</v>
      </c>
      <c r="H27" s="8" t="s">
        <v>25</v>
      </c>
      <c r="I27" s="11"/>
      <c r="J27" s="24"/>
    </row>
    <row r="28" spans="1:10" ht="64.5" customHeight="1" x14ac:dyDescent="0.25">
      <c r="A28" s="13" t="s">
        <v>148</v>
      </c>
      <c r="B28" s="8">
        <v>90155904</v>
      </c>
      <c r="C28" s="9" t="s">
        <v>149</v>
      </c>
      <c r="D28" s="8" t="s">
        <v>42</v>
      </c>
      <c r="E28" s="10" t="s">
        <v>50</v>
      </c>
      <c r="F28" s="8" t="s">
        <v>150</v>
      </c>
      <c r="G28" s="8" t="s">
        <v>151</v>
      </c>
      <c r="H28" s="8" t="s">
        <v>17</v>
      </c>
      <c r="I28" s="11" t="s">
        <v>152</v>
      </c>
      <c r="J28" s="24"/>
    </row>
    <row r="29" spans="1:10" ht="64.5" customHeight="1" x14ac:dyDescent="0.25">
      <c r="A29" s="8" t="s">
        <v>153</v>
      </c>
      <c r="B29" s="8">
        <v>97260860</v>
      </c>
      <c r="C29" s="9" t="s">
        <v>154</v>
      </c>
      <c r="D29" s="8" t="s">
        <v>42</v>
      </c>
      <c r="E29" s="10" t="s">
        <v>50</v>
      </c>
      <c r="F29" s="8" t="s">
        <v>155</v>
      </c>
      <c r="G29" s="8" t="s">
        <v>156</v>
      </c>
      <c r="H29" s="8" t="s">
        <v>137</v>
      </c>
      <c r="I29" s="11" t="s">
        <v>157</v>
      </c>
      <c r="J29" s="24" t="str">
        <f>HYPERLINK("mailto:neno.stabi@gmail.com","neno.stabi@gmail.com")</f>
        <v>neno.stabi@gmail.com</v>
      </c>
    </row>
    <row r="30" spans="1:10" ht="64.5" customHeight="1" x14ac:dyDescent="0.25">
      <c r="A30" s="8" t="s">
        <v>158</v>
      </c>
      <c r="B30" s="8">
        <v>97115525</v>
      </c>
      <c r="C30" s="9" t="s">
        <v>159</v>
      </c>
      <c r="D30" s="8" t="s">
        <v>42</v>
      </c>
      <c r="E30" s="10" t="s">
        <v>50</v>
      </c>
      <c r="F30" s="8" t="s">
        <v>160</v>
      </c>
      <c r="G30" s="8" t="s">
        <v>161</v>
      </c>
      <c r="H30" s="8" t="s">
        <v>162</v>
      </c>
      <c r="I30" s="11"/>
      <c r="J30" s="24"/>
    </row>
    <row r="31" spans="1:10" ht="64.5" customHeight="1" x14ac:dyDescent="0.25">
      <c r="A31" s="13" t="s">
        <v>163</v>
      </c>
      <c r="B31" s="16">
        <v>91302547618</v>
      </c>
      <c r="C31" s="15" t="s">
        <v>164</v>
      </c>
      <c r="D31" s="8" t="s">
        <v>165</v>
      </c>
      <c r="E31" s="17" t="s">
        <v>166</v>
      </c>
      <c r="F31" s="16" t="s">
        <v>167</v>
      </c>
      <c r="G31" s="16" t="s">
        <v>168</v>
      </c>
      <c r="H31" s="16" t="s">
        <v>46</v>
      </c>
      <c r="I31" s="18" t="s">
        <v>169</v>
      </c>
      <c r="J31" s="18"/>
    </row>
    <row r="32" spans="1:10" ht="64.5" customHeight="1" x14ac:dyDescent="0.25">
      <c r="A32" s="8" t="s">
        <v>170</v>
      </c>
      <c r="B32" s="8" t="s">
        <v>171</v>
      </c>
      <c r="C32" s="15" t="s">
        <v>172</v>
      </c>
      <c r="D32" s="16" t="s">
        <v>42</v>
      </c>
      <c r="E32" s="17" t="s">
        <v>173</v>
      </c>
      <c r="F32" s="16" t="s">
        <v>174</v>
      </c>
      <c r="G32" s="16" t="s">
        <v>175</v>
      </c>
      <c r="H32" s="16" t="s">
        <v>46</v>
      </c>
      <c r="I32" s="18" t="s">
        <v>176</v>
      </c>
      <c r="J32" s="11"/>
    </row>
    <row r="33" spans="1:10" ht="64.5" customHeight="1" x14ac:dyDescent="0.25">
      <c r="A33" s="8" t="s">
        <v>177</v>
      </c>
      <c r="B33" s="16">
        <v>92990090948</v>
      </c>
      <c r="C33" s="15" t="s">
        <v>178</v>
      </c>
      <c r="D33" s="8" t="s">
        <v>42</v>
      </c>
      <c r="E33" s="17" t="s">
        <v>179</v>
      </c>
      <c r="F33" s="16" t="s">
        <v>180</v>
      </c>
      <c r="G33" s="16" t="s">
        <v>181</v>
      </c>
      <c r="H33" s="16" t="s">
        <v>46</v>
      </c>
      <c r="I33" s="18"/>
      <c r="J33" s="18"/>
    </row>
    <row r="34" spans="1:10" ht="64.5" customHeight="1" x14ac:dyDescent="0.25">
      <c r="A34" s="13" t="s">
        <v>182</v>
      </c>
      <c r="B34" s="13">
        <v>97714755</v>
      </c>
      <c r="C34" s="25" t="s">
        <v>183</v>
      </c>
      <c r="D34" s="13" t="s">
        <v>42</v>
      </c>
      <c r="E34" s="26" t="s">
        <v>184</v>
      </c>
      <c r="F34" s="13" t="s">
        <v>185</v>
      </c>
      <c r="G34" s="29" t="s">
        <v>186</v>
      </c>
      <c r="H34" s="27" t="s">
        <v>25</v>
      </c>
      <c r="I34" s="27"/>
      <c r="J34" s="28"/>
    </row>
    <row r="35" spans="1:10" ht="64.5" customHeight="1" x14ac:dyDescent="0.25">
      <c r="A35" s="8" t="s">
        <v>187</v>
      </c>
      <c r="B35" s="16">
        <v>99857442573</v>
      </c>
      <c r="C35" s="15" t="s">
        <v>188</v>
      </c>
      <c r="D35" s="8" t="s">
        <v>42</v>
      </c>
      <c r="E35" s="17" t="s">
        <v>179</v>
      </c>
      <c r="F35" s="16" t="s">
        <v>189</v>
      </c>
      <c r="G35" s="16" t="s">
        <v>190</v>
      </c>
      <c r="H35" s="16" t="s">
        <v>46</v>
      </c>
      <c r="I35" s="22" t="s">
        <v>191</v>
      </c>
      <c r="J35" s="18"/>
    </row>
    <row r="36" spans="1:10" ht="64.5" customHeight="1" x14ac:dyDescent="0.25">
      <c r="A36" s="8" t="s">
        <v>192</v>
      </c>
      <c r="B36" s="16">
        <v>90372310542</v>
      </c>
      <c r="C36" s="15" t="s">
        <v>193</v>
      </c>
      <c r="D36" s="8" t="s">
        <v>42</v>
      </c>
      <c r="E36" s="26" t="s">
        <v>194</v>
      </c>
      <c r="F36" s="29" t="s">
        <v>195</v>
      </c>
      <c r="G36" s="29" t="s">
        <v>196</v>
      </c>
      <c r="H36" s="8" t="s">
        <v>25</v>
      </c>
      <c r="I36" s="18"/>
      <c r="J36" s="18"/>
    </row>
    <row r="37" spans="1:10" ht="64.5" customHeight="1" x14ac:dyDescent="0.25">
      <c r="A37" s="13" t="s">
        <v>197</v>
      </c>
      <c r="B37" s="30" t="s">
        <v>198</v>
      </c>
      <c r="C37" s="15" t="s">
        <v>199</v>
      </c>
      <c r="D37" s="16" t="s">
        <v>82</v>
      </c>
      <c r="E37" s="17" t="s">
        <v>200</v>
      </c>
      <c r="F37" s="30" t="s">
        <v>201</v>
      </c>
      <c r="G37" s="16" t="s">
        <v>202</v>
      </c>
      <c r="H37" s="30" t="s">
        <v>46</v>
      </c>
      <c r="I37" s="31"/>
      <c r="J37" s="32" t="s">
        <v>203</v>
      </c>
    </row>
    <row r="38" spans="1:10" ht="64.5" customHeight="1" x14ac:dyDescent="0.25">
      <c r="A38" s="8" t="s">
        <v>204</v>
      </c>
      <c r="B38" s="30">
        <v>64499161918</v>
      </c>
      <c r="C38" s="15" t="s">
        <v>205</v>
      </c>
      <c r="D38" s="16" t="s">
        <v>42</v>
      </c>
      <c r="E38" s="26" t="s">
        <v>206</v>
      </c>
      <c r="F38" s="30" t="s">
        <v>207</v>
      </c>
      <c r="G38" s="16" t="s">
        <v>208</v>
      </c>
      <c r="H38" s="30" t="s">
        <v>46</v>
      </c>
      <c r="I38" s="31"/>
      <c r="J38" s="32"/>
    </row>
    <row r="39" spans="1:10" ht="64.5" customHeight="1" x14ac:dyDescent="0.25">
      <c r="A39" s="8" t="s">
        <v>209</v>
      </c>
      <c r="B39" s="16">
        <v>83095275571</v>
      </c>
      <c r="C39" s="15" t="s">
        <v>210</v>
      </c>
      <c r="D39" s="29" t="s">
        <v>21</v>
      </c>
      <c r="E39" s="26" t="s">
        <v>211</v>
      </c>
      <c r="F39" s="29" t="s">
        <v>212</v>
      </c>
      <c r="G39" s="29" t="s">
        <v>213</v>
      </c>
      <c r="H39" s="29" t="s">
        <v>214</v>
      </c>
      <c r="I39" s="18"/>
      <c r="J39" s="33" t="s">
        <v>215</v>
      </c>
    </row>
    <row r="40" spans="1:10" ht="64.5" customHeight="1" x14ac:dyDescent="0.25">
      <c r="A40" s="13" t="s">
        <v>216</v>
      </c>
      <c r="B40" s="8">
        <v>91272475</v>
      </c>
      <c r="C40" s="9" t="s">
        <v>217</v>
      </c>
      <c r="D40" s="8" t="s">
        <v>42</v>
      </c>
      <c r="E40" s="10" t="s">
        <v>218</v>
      </c>
      <c r="F40" s="8" t="s">
        <v>219</v>
      </c>
      <c r="G40" s="8" t="s">
        <v>220</v>
      </c>
      <c r="H40" s="8" t="s">
        <v>221</v>
      </c>
      <c r="I40" s="11" t="s">
        <v>222</v>
      </c>
      <c r="J40" s="24" t="str">
        <f>HYPERLINK("mailto:bc.drazen@gmail.com","bc.drazen@gmail.com")</f>
        <v>bc.drazen@gmail.com</v>
      </c>
    </row>
    <row r="41" spans="1:10" ht="64.5" customHeight="1" x14ac:dyDescent="0.25">
      <c r="A41" s="8" t="s">
        <v>223</v>
      </c>
      <c r="B41" s="8">
        <v>92384188</v>
      </c>
      <c r="C41" s="9" t="s">
        <v>224</v>
      </c>
      <c r="D41" s="8" t="s">
        <v>42</v>
      </c>
      <c r="E41" s="10" t="s">
        <v>225</v>
      </c>
      <c r="F41" s="8" t="s">
        <v>226</v>
      </c>
      <c r="G41" s="8" t="s">
        <v>227</v>
      </c>
      <c r="H41" s="8" t="s">
        <v>25</v>
      </c>
      <c r="I41" s="11" t="s">
        <v>228</v>
      </c>
      <c r="J41" s="12" t="str">
        <f>HYPERLINK("mailto:bozena.biskup01@gmail.com","bozena.biskup01@gmail.com")</f>
        <v>bozena.biskup01@gmail.com</v>
      </c>
    </row>
    <row r="42" spans="1:10" ht="64.5" customHeight="1" x14ac:dyDescent="0.25">
      <c r="A42" s="8" t="s">
        <v>229</v>
      </c>
      <c r="B42" s="8">
        <v>92383998</v>
      </c>
      <c r="C42" s="9" t="s">
        <v>230</v>
      </c>
      <c r="D42" s="8" t="s">
        <v>42</v>
      </c>
      <c r="E42" s="10" t="s">
        <v>231</v>
      </c>
      <c r="F42" s="8" t="s">
        <v>232</v>
      </c>
      <c r="G42" s="8" t="s">
        <v>233</v>
      </c>
      <c r="H42" s="8" t="s">
        <v>25</v>
      </c>
      <c r="I42" s="11" t="s">
        <v>234</v>
      </c>
      <c r="J42" s="24"/>
    </row>
    <row r="43" spans="1:10" ht="64.5" customHeight="1" x14ac:dyDescent="0.25">
      <c r="A43" s="13" t="s">
        <v>235</v>
      </c>
      <c r="B43" s="8">
        <v>91273374</v>
      </c>
      <c r="C43" s="9" t="s">
        <v>236</v>
      </c>
      <c r="D43" s="8" t="s">
        <v>42</v>
      </c>
      <c r="E43" s="10" t="s">
        <v>237</v>
      </c>
      <c r="F43" s="8" t="s">
        <v>238</v>
      </c>
      <c r="G43" s="8" t="s">
        <v>239</v>
      </c>
      <c r="H43" s="8" t="s">
        <v>25</v>
      </c>
      <c r="I43" s="11" t="s">
        <v>240</v>
      </c>
      <c r="J43" s="24" t="str">
        <f>HYPERLINK("mailto:ksenija.hudek@gmail.com","ksenija.hudek@gmail.com")</f>
        <v>ksenija.hudek@gmail.com</v>
      </c>
    </row>
    <row r="44" spans="1:10" ht="64.5" customHeight="1" x14ac:dyDescent="0.25">
      <c r="A44" s="8" t="s">
        <v>241</v>
      </c>
      <c r="B44" s="16">
        <v>48436611977</v>
      </c>
      <c r="C44" s="15" t="s">
        <v>242</v>
      </c>
      <c r="D44" s="29" t="s">
        <v>42</v>
      </c>
      <c r="E44" s="26" t="s">
        <v>243</v>
      </c>
      <c r="F44" s="29" t="s">
        <v>244</v>
      </c>
      <c r="G44" s="29" t="s">
        <v>245</v>
      </c>
      <c r="H44" s="29" t="s">
        <v>46</v>
      </c>
      <c r="I44" s="18"/>
      <c r="J44" s="33"/>
    </row>
    <row r="45" spans="1:10" ht="64.5" customHeight="1" x14ac:dyDescent="0.25">
      <c r="A45" s="8" t="s">
        <v>246</v>
      </c>
      <c r="B45" s="8">
        <v>97425729</v>
      </c>
      <c r="C45" s="9" t="s">
        <v>247</v>
      </c>
      <c r="D45" s="8" t="s">
        <v>42</v>
      </c>
      <c r="E45" s="10" t="s">
        <v>50</v>
      </c>
      <c r="F45" s="8" t="s">
        <v>248</v>
      </c>
      <c r="G45" s="8" t="s">
        <v>249</v>
      </c>
      <c r="H45" s="8" t="s">
        <v>25</v>
      </c>
      <c r="I45" s="11" t="s">
        <v>250</v>
      </c>
      <c r="J45" s="24" t="str">
        <f>HYPERLINK("mailto:carrera.automobili@gmail.com","carrera.automobili@gmail.com")</f>
        <v>carrera.automobili@gmail.com</v>
      </c>
    </row>
    <row r="46" spans="1:10" ht="71.45" customHeight="1" x14ac:dyDescent="0.25">
      <c r="A46" s="13" t="s">
        <v>251</v>
      </c>
      <c r="B46" s="30">
        <v>90156099</v>
      </c>
      <c r="C46" s="34" t="s">
        <v>252</v>
      </c>
      <c r="D46" s="13" t="s">
        <v>42</v>
      </c>
      <c r="E46" s="17" t="s">
        <v>253</v>
      </c>
      <c r="F46" s="13" t="s">
        <v>254</v>
      </c>
      <c r="G46" s="29" t="s">
        <v>255</v>
      </c>
      <c r="H46" s="27" t="s">
        <v>25</v>
      </c>
      <c r="I46" s="27" t="s">
        <v>256</v>
      </c>
      <c r="J46" s="28"/>
    </row>
    <row r="47" spans="1:10" ht="64.5" customHeight="1" x14ac:dyDescent="0.25">
      <c r="A47" s="8" t="s">
        <v>257</v>
      </c>
      <c r="B47" s="8">
        <v>90153596</v>
      </c>
      <c r="C47" s="9" t="s">
        <v>258</v>
      </c>
      <c r="D47" s="8" t="s">
        <v>42</v>
      </c>
      <c r="E47" s="10" t="s">
        <v>259</v>
      </c>
      <c r="F47" s="8" t="s">
        <v>260</v>
      </c>
      <c r="G47" s="8" t="s">
        <v>261</v>
      </c>
      <c r="H47" s="8" t="s">
        <v>25</v>
      </c>
      <c r="I47" s="11" t="s">
        <v>262</v>
      </c>
      <c r="J47" s="24" t="str">
        <f>HYPERLINK("mailto:kajzerica@vz.t-com.hr","kajzerica@vz.t-com.hr    chibo.centar@gmail.com")</f>
        <v>kajzerica@vz.t-com.hr    chibo.centar@gmail.com</v>
      </c>
    </row>
    <row r="48" spans="1:10" ht="64.5" customHeight="1" x14ac:dyDescent="0.25">
      <c r="A48" s="8" t="s">
        <v>263</v>
      </c>
      <c r="B48" s="16">
        <v>58418570911</v>
      </c>
      <c r="C48" s="15" t="s">
        <v>264</v>
      </c>
      <c r="D48" s="29" t="s">
        <v>265</v>
      </c>
      <c r="E48" s="17" t="s">
        <v>266</v>
      </c>
      <c r="F48" s="29" t="s">
        <v>267</v>
      </c>
      <c r="G48" s="29" t="s">
        <v>268</v>
      </c>
      <c r="H48" s="29" t="s">
        <v>269</v>
      </c>
      <c r="I48" s="18"/>
      <c r="J48" s="18"/>
    </row>
    <row r="49" spans="1:10" ht="64.5" customHeight="1" x14ac:dyDescent="0.25">
      <c r="A49" s="13" t="s">
        <v>270</v>
      </c>
      <c r="B49" s="16">
        <v>26703864103</v>
      </c>
      <c r="C49" s="15" t="s">
        <v>2909</v>
      </c>
      <c r="D49" s="13" t="s">
        <v>42</v>
      </c>
      <c r="E49" s="26" t="s">
        <v>2910</v>
      </c>
      <c r="F49" s="29" t="s">
        <v>2911</v>
      </c>
      <c r="G49" s="29" t="s">
        <v>2912</v>
      </c>
      <c r="H49" s="29" t="s">
        <v>46</v>
      </c>
      <c r="I49" s="18"/>
      <c r="J49" s="18"/>
    </row>
    <row r="50" spans="1:10" ht="64.5" customHeight="1" x14ac:dyDescent="0.25">
      <c r="A50" s="8" t="s">
        <v>275</v>
      </c>
      <c r="B50" s="13">
        <v>98339877</v>
      </c>
      <c r="C50" s="34" t="s">
        <v>271</v>
      </c>
      <c r="D50" s="13" t="s">
        <v>42</v>
      </c>
      <c r="E50" s="26" t="s">
        <v>272</v>
      </c>
      <c r="F50" s="13" t="s">
        <v>273</v>
      </c>
      <c r="G50" s="13" t="s">
        <v>274</v>
      </c>
      <c r="H50" s="13" t="s">
        <v>92</v>
      </c>
      <c r="I50" s="27"/>
      <c r="J50" s="27"/>
    </row>
    <row r="51" spans="1:10" ht="64.5" customHeight="1" x14ac:dyDescent="0.25">
      <c r="A51" s="8" t="s">
        <v>279</v>
      </c>
      <c r="B51" s="16">
        <v>80676637590</v>
      </c>
      <c r="C51" s="15" t="s">
        <v>276</v>
      </c>
      <c r="D51" s="29" t="s">
        <v>265</v>
      </c>
      <c r="E51" s="17" t="s">
        <v>266</v>
      </c>
      <c r="F51" s="29" t="s">
        <v>277</v>
      </c>
      <c r="G51" s="29" t="s">
        <v>278</v>
      </c>
      <c r="H51" s="29" t="s">
        <v>46</v>
      </c>
      <c r="I51" s="18"/>
      <c r="J51" s="18"/>
    </row>
    <row r="52" spans="1:10" ht="64.5" customHeight="1" x14ac:dyDescent="0.25">
      <c r="A52" s="13" t="s">
        <v>285</v>
      </c>
      <c r="B52" s="16">
        <v>17750441771</v>
      </c>
      <c r="C52" s="15" t="s">
        <v>280</v>
      </c>
      <c r="D52" s="8" t="s">
        <v>42</v>
      </c>
      <c r="E52" s="17" t="s">
        <v>281</v>
      </c>
      <c r="F52" s="16" t="s">
        <v>282</v>
      </c>
      <c r="G52" s="16" t="s">
        <v>283</v>
      </c>
      <c r="H52" s="16" t="s">
        <v>46</v>
      </c>
      <c r="I52" s="18"/>
      <c r="J52" s="18" t="s">
        <v>284</v>
      </c>
    </row>
    <row r="53" spans="1:10" ht="64.5" customHeight="1" x14ac:dyDescent="0.25">
      <c r="A53" s="8" t="s">
        <v>291</v>
      </c>
      <c r="B53" s="8">
        <v>25950627776</v>
      </c>
      <c r="C53" s="9" t="s">
        <v>286</v>
      </c>
      <c r="D53" s="8" t="s">
        <v>42</v>
      </c>
      <c r="E53" s="10" t="s">
        <v>287</v>
      </c>
      <c r="F53" s="8" t="s">
        <v>288</v>
      </c>
      <c r="G53" s="8" t="s">
        <v>289</v>
      </c>
      <c r="H53" s="8" t="s">
        <v>17</v>
      </c>
      <c r="I53" s="11" t="s">
        <v>290</v>
      </c>
      <c r="J53" s="24"/>
    </row>
    <row r="54" spans="1:10" ht="64.5" customHeight="1" x14ac:dyDescent="0.25">
      <c r="A54" s="8" t="s">
        <v>297</v>
      </c>
      <c r="B54" s="8">
        <v>92383637</v>
      </c>
      <c r="C54" s="9" t="s">
        <v>292</v>
      </c>
      <c r="D54" s="8" t="s">
        <v>42</v>
      </c>
      <c r="E54" s="10" t="s">
        <v>50</v>
      </c>
      <c r="F54" s="8" t="s">
        <v>293</v>
      </c>
      <c r="G54" s="8" t="s">
        <v>294</v>
      </c>
      <c r="H54" s="8" t="s">
        <v>295</v>
      </c>
      <c r="I54" s="11" t="s">
        <v>296</v>
      </c>
      <c r="J54" s="24" t="str">
        <f>HYPERLINK("mailto:dadotransporti@gmail.com","dadotransporti@gmail.com")</f>
        <v>dadotransporti@gmail.com</v>
      </c>
    </row>
    <row r="55" spans="1:10" ht="64.5" customHeight="1" x14ac:dyDescent="0.25">
      <c r="A55" s="13" t="s">
        <v>302</v>
      </c>
      <c r="B55" s="8">
        <v>91269849</v>
      </c>
      <c r="C55" s="9" t="s">
        <v>298</v>
      </c>
      <c r="D55" s="8" t="s">
        <v>42</v>
      </c>
      <c r="E55" s="10" t="s">
        <v>218</v>
      </c>
      <c r="F55" s="8" t="s">
        <v>299</v>
      </c>
      <c r="G55" s="8" t="s">
        <v>300</v>
      </c>
      <c r="H55" s="8" t="s">
        <v>25</v>
      </c>
      <c r="I55" s="11" t="s">
        <v>301</v>
      </c>
      <c r="J55" s="24"/>
    </row>
    <row r="56" spans="1:10" ht="64.5" customHeight="1" x14ac:dyDescent="0.25">
      <c r="A56" s="8" t="s">
        <v>309</v>
      </c>
      <c r="B56" s="8">
        <v>91269008</v>
      </c>
      <c r="C56" s="9" t="s">
        <v>303</v>
      </c>
      <c r="D56" s="8" t="s">
        <v>42</v>
      </c>
      <c r="E56" s="10" t="s">
        <v>304</v>
      </c>
      <c r="F56" s="8" t="s">
        <v>305</v>
      </c>
      <c r="G56" s="8" t="s">
        <v>306</v>
      </c>
      <c r="H56" s="8" t="s">
        <v>307</v>
      </c>
      <c r="I56" s="11" t="s">
        <v>308</v>
      </c>
      <c r="J56" s="24"/>
    </row>
    <row r="57" spans="1:10" ht="64.5" customHeight="1" x14ac:dyDescent="0.25">
      <c r="A57" s="8" t="s">
        <v>314</v>
      </c>
      <c r="B57" s="13">
        <v>98088785</v>
      </c>
      <c r="C57" s="25" t="s">
        <v>310</v>
      </c>
      <c r="D57" s="13" t="s">
        <v>42</v>
      </c>
      <c r="E57" s="26" t="s">
        <v>311</v>
      </c>
      <c r="F57" s="13" t="s">
        <v>312</v>
      </c>
      <c r="G57" s="13" t="s">
        <v>313</v>
      </c>
      <c r="H57" s="27" t="s">
        <v>25</v>
      </c>
      <c r="I57" s="27"/>
      <c r="J57" s="28"/>
    </row>
    <row r="58" spans="1:10" ht="64.5" customHeight="1" x14ac:dyDescent="0.25">
      <c r="A58" s="13" t="s">
        <v>320</v>
      </c>
      <c r="B58" s="13">
        <v>98049739</v>
      </c>
      <c r="C58" s="25" t="s">
        <v>315</v>
      </c>
      <c r="D58" s="13" t="s">
        <v>316</v>
      </c>
      <c r="E58" s="26" t="s">
        <v>317</v>
      </c>
      <c r="F58" s="13" t="s">
        <v>318</v>
      </c>
      <c r="G58" s="13" t="s">
        <v>319</v>
      </c>
      <c r="H58" s="27" t="s">
        <v>307</v>
      </c>
      <c r="I58" s="27"/>
      <c r="J58" s="28"/>
    </row>
    <row r="59" spans="1:10" ht="64.5" customHeight="1" x14ac:dyDescent="0.25">
      <c r="A59" s="8" t="s">
        <v>327</v>
      </c>
      <c r="B59" s="8">
        <v>49269443469</v>
      </c>
      <c r="C59" s="15" t="s">
        <v>321</v>
      </c>
      <c r="D59" s="8" t="s">
        <v>322</v>
      </c>
      <c r="E59" s="35" t="s">
        <v>323</v>
      </c>
      <c r="F59" s="16" t="s">
        <v>324</v>
      </c>
      <c r="G59" s="16" t="s">
        <v>325</v>
      </c>
      <c r="H59" s="16" t="s">
        <v>46</v>
      </c>
      <c r="I59" s="22"/>
      <c r="J59" s="33" t="s">
        <v>326</v>
      </c>
    </row>
    <row r="60" spans="1:10" ht="64.5" customHeight="1" x14ac:dyDescent="0.25">
      <c r="A60" s="8" t="s">
        <v>334</v>
      </c>
      <c r="B60" s="8" t="s">
        <v>328</v>
      </c>
      <c r="C60" s="9" t="s">
        <v>329</v>
      </c>
      <c r="D60" s="8" t="s">
        <v>330</v>
      </c>
      <c r="E60" s="10" t="s">
        <v>331</v>
      </c>
      <c r="F60" s="8" t="s">
        <v>332</v>
      </c>
      <c r="G60" s="8" t="s">
        <v>333</v>
      </c>
      <c r="H60" s="8" t="s">
        <v>307</v>
      </c>
      <c r="I60" s="11"/>
      <c r="J60" s="12"/>
    </row>
    <row r="61" spans="1:10" ht="64.5" customHeight="1" x14ac:dyDescent="0.25">
      <c r="A61" s="13" t="s">
        <v>339</v>
      </c>
      <c r="B61" s="30">
        <v>40892919524</v>
      </c>
      <c r="C61" s="36" t="s">
        <v>335</v>
      </c>
      <c r="D61" s="30" t="s">
        <v>42</v>
      </c>
      <c r="E61" s="17" t="s">
        <v>336</v>
      </c>
      <c r="F61" s="30" t="s">
        <v>337</v>
      </c>
      <c r="G61" s="30" t="s">
        <v>338</v>
      </c>
      <c r="H61" s="30" t="s">
        <v>46</v>
      </c>
      <c r="I61" s="31"/>
      <c r="J61" s="31"/>
    </row>
    <row r="62" spans="1:10" ht="64.5" customHeight="1" x14ac:dyDescent="0.25">
      <c r="A62" s="8" t="s">
        <v>346</v>
      </c>
      <c r="B62" s="16">
        <v>69637698085</v>
      </c>
      <c r="C62" s="15" t="s">
        <v>340</v>
      </c>
      <c r="D62" s="16" t="s">
        <v>42</v>
      </c>
      <c r="E62" s="17" t="s">
        <v>341</v>
      </c>
      <c r="F62" s="29" t="s">
        <v>342</v>
      </c>
      <c r="G62" s="16" t="s">
        <v>343</v>
      </c>
      <c r="H62" s="16" t="s">
        <v>46</v>
      </c>
      <c r="I62" s="18" t="s">
        <v>344</v>
      </c>
      <c r="J62" s="33" t="s">
        <v>345</v>
      </c>
    </row>
    <row r="63" spans="1:10" ht="64.5" customHeight="1" x14ac:dyDescent="0.25">
      <c r="A63" s="8" t="s">
        <v>351</v>
      </c>
      <c r="B63" s="16">
        <v>10367452110</v>
      </c>
      <c r="C63" s="15" t="s">
        <v>347</v>
      </c>
      <c r="D63" s="16" t="s">
        <v>42</v>
      </c>
      <c r="E63" s="17" t="s">
        <v>348</v>
      </c>
      <c r="F63" s="16" t="s">
        <v>349</v>
      </c>
      <c r="G63" s="16" t="s">
        <v>350</v>
      </c>
      <c r="H63" s="16" t="s">
        <v>46</v>
      </c>
      <c r="I63" s="18"/>
      <c r="J63" s="33"/>
    </row>
    <row r="64" spans="1:10" ht="64.5" customHeight="1" x14ac:dyDescent="0.25">
      <c r="A64" s="13" t="s">
        <v>357</v>
      </c>
      <c r="B64" s="8">
        <v>91271096</v>
      </c>
      <c r="C64" s="9" t="s">
        <v>352</v>
      </c>
      <c r="D64" s="8" t="s">
        <v>42</v>
      </c>
      <c r="E64" s="10" t="s">
        <v>353</v>
      </c>
      <c r="F64" s="8" t="s">
        <v>354</v>
      </c>
      <c r="G64" s="8" t="s">
        <v>355</v>
      </c>
      <c r="H64" s="8" t="s">
        <v>25</v>
      </c>
      <c r="I64" s="11" t="s">
        <v>356</v>
      </c>
      <c r="J64" s="24"/>
    </row>
    <row r="65" spans="1:10" ht="64.5" customHeight="1" x14ac:dyDescent="0.25">
      <c r="A65" s="8" t="s">
        <v>363</v>
      </c>
      <c r="B65" s="13" t="s">
        <v>358</v>
      </c>
      <c r="C65" s="25" t="s">
        <v>359</v>
      </c>
      <c r="D65" s="13" t="s">
        <v>42</v>
      </c>
      <c r="E65" s="26" t="s">
        <v>360</v>
      </c>
      <c r="F65" s="13" t="s">
        <v>361</v>
      </c>
      <c r="G65" s="13" t="s">
        <v>362</v>
      </c>
      <c r="H65" s="27" t="s">
        <v>25</v>
      </c>
      <c r="I65" s="27"/>
      <c r="J65" s="28"/>
    </row>
    <row r="66" spans="1:10" ht="71.45" customHeight="1" x14ac:dyDescent="0.25">
      <c r="A66" s="8" t="s">
        <v>369</v>
      </c>
      <c r="B66" s="8">
        <v>97308331</v>
      </c>
      <c r="C66" s="9" t="s">
        <v>364</v>
      </c>
      <c r="D66" s="8" t="s">
        <v>42</v>
      </c>
      <c r="E66" s="10" t="s">
        <v>365</v>
      </c>
      <c r="F66" s="8" t="s">
        <v>366</v>
      </c>
      <c r="G66" s="8" t="s">
        <v>367</v>
      </c>
      <c r="H66" s="8" t="s">
        <v>25</v>
      </c>
      <c r="I66" s="11" t="s">
        <v>368</v>
      </c>
      <c r="J66" s="12" t="str">
        <f>HYPERLINK("mailto:elektrogolub@gmail.com","elektrogolub@gmail.com ")</f>
        <v xml:space="preserve">elektrogolub@gmail.com </v>
      </c>
    </row>
    <row r="67" spans="1:10" ht="64.5" customHeight="1" x14ac:dyDescent="0.25">
      <c r="A67" s="13" t="s">
        <v>375</v>
      </c>
      <c r="B67" s="8">
        <v>92384145</v>
      </c>
      <c r="C67" s="9" t="s">
        <v>370</v>
      </c>
      <c r="D67" s="8" t="s">
        <v>42</v>
      </c>
      <c r="E67" s="10" t="s">
        <v>371</v>
      </c>
      <c r="F67" s="8" t="s">
        <v>372</v>
      </c>
      <c r="G67" s="8" t="s">
        <v>373</v>
      </c>
      <c r="H67" s="8" t="s">
        <v>25</v>
      </c>
      <c r="I67" s="11" t="s">
        <v>374</v>
      </c>
      <c r="J67" s="12" t="str">
        <f>HYPERLINK("mailto:damir.friscic@gmail.com","damir.friscic@gmail.com")</f>
        <v>damir.friscic@gmail.com</v>
      </c>
    </row>
    <row r="68" spans="1:10" ht="64.5" customHeight="1" x14ac:dyDescent="0.25">
      <c r="A68" s="8" t="s">
        <v>382</v>
      </c>
      <c r="B68" s="8">
        <v>91273943</v>
      </c>
      <c r="C68" s="9" t="s">
        <v>376</v>
      </c>
      <c r="D68" s="8" t="s">
        <v>13</v>
      </c>
      <c r="E68" s="10" t="s">
        <v>377</v>
      </c>
      <c r="F68" s="8" t="s">
        <v>378</v>
      </c>
      <c r="G68" s="8" t="s">
        <v>379</v>
      </c>
      <c r="H68" s="8" t="s">
        <v>25</v>
      </c>
      <c r="I68" s="11" t="s">
        <v>380</v>
      </c>
      <c r="J68" s="12" t="s">
        <v>381</v>
      </c>
    </row>
    <row r="69" spans="1:10" ht="64.5" customHeight="1" x14ac:dyDescent="0.25">
      <c r="A69" s="8" t="s">
        <v>386</v>
      </c>
      <c r="B69" s="8">
        <v>92384331</v>
      </c>
      <c r="C69" s="9" t="s">
        <v>383</v>
      </c>
      <c r="D69" s="8" t="s">
        <v>42</v>
      </c>
      <c r="E69" s="10" t="s">
        <v>365</v>
      </c>
      <c r="F69" s="8" t="s">
        <v>384</v>
      </c>
      <c r="G69" s="8" t="s">
        <v>385</v>
      </c>
      <c r="H69" s="8" t="s">
        <v>17</v>
      </c>
      <c r="I69" s="11"/>
      <c r="J69" s="12"/>
    </row>
    <row r="70" spans="1:10" ht="64.5" customHeight="1" x14ac:dyDescent="0.25">
      <c r="A70" s="13" t="s">
        <v>392</v>
      </c>
      <c r="B70" s="8">
        <v>70871949813</v>
      </c>
      <c r="C70" s="9" t="s">
        <v>387</v>
      </c>
      <c r="D70" s="8" t="s">
        <v>388</v>
      </c>
      <c r="E70" s="10" t="s">
        <v>389</v>
      </c>
      <c r="F70" s="8" t="s">
        <v>390</v>
      </c>
      <c r="G70" s="8" t="s">
        <v>391</v>
      </c>
      <c r="H70" s="8" t="s">
        <v>25</v>
      </c>
      <c r="I70" s="11"/>
      <c r="J70" s="24"/>
    </row>
    <row r="71" spans="1:10" ht="82.9" customHeight="1" x14ac:dyDescent="0.25">
      <c r="A71" s="8" t="s">
        <v>398</v>
      </c>
      <c r="B71" s="8">
        <v>91269270</v>
      </c>
      <c r="C71" s="9" t="s">
        <v>393</v>
      </c>
      <c r="D71" s="8" t="s">
        <v>42</v>
      </c>
      <c r="E71" s="10" t="s">
        <v>394</v>
      </c>
      <c r="F71" s="8" t="s">
        <v>395</v>
      </c>
      <c r="G71" s="8" t="s">
        <v>396</v>
      </c>
      <c r="H71" s="8" t="s">
        <v>25</v>
      </c>
      <c r="I71" s="11" t="s">
        <v>397</v>
      </c>
      <c r="J71" s="12" t="str">
        <f>HYPERLINK("mailto:enter.ivanec@gmail.com","enter.ivanec@gmail.com")</f>
        <v>enter.ivanec@gmail.com</v>
      </c>
    </row>
    <row r="72" spans="1:10" ht="64.5" customHeight="1" x14ac:dyDescent="0.25">
      <c r="A72" s="8" t="s">
        <v>403</v>
      </c>
      <c r="B72" s="13">
        <v>97829692</v>
      </c>
      <c r="C72" s="25" t="s">
        <v>399</v>
      </c>
      <c r="D72" s="13" t="s">
        <v>42</v>
      </c>
      <c r="E72" s="26" t="s">
        <v>400</v>
      </c>
      <c r="F72" s="13" t="s">
        <v>401</v>
      </c>
      <c r="G72" s="13" t="s">
        <v>402</v>
      </c>
      <c r="H72" s="27" t="s">
        <v>25</v>
      </c>
      <c r="I72" s="27"/>
      <c r="J72" s="28"/>
    </row>
    <row r="73" spans="1:10" ht="64.5" customHeight="1" x14ac:dyDescent="0.25">
      <c r="A73" s="13" t="s">
        <v>409</v>
      </c>
      <c r="B73" s="8">
        <v>10203066832</v>
      </c>
      <c r="C73" s="15" t="s">
        <v>404</v>
      </c>
      <c r="D73" s="8" t="s">
        <v>42</v>
      </c>
      <c r="E73" s="10" t="s">
        <v>405</v>
      </c>
      <c r="F73" s="16" t="s">
        <v>406</v>
      </c>
      <c r="G73" s="16" t="s">
        <v>407</v>
      </c>
      <c r="H73" s="16" t="s">
        <v>46</v>
      </c>
      <c r="I73" s="18"/>
      <c r="J73" s="18" t="s">
        <v>408</v>
      </c>
    </row>
    <row r="74" spans="1:10" ht="64.5" customHeight="1" x14ac:dyDescent="0.25">
      <c r="A74" s="8" t="s">
        <v>417</v>
      </c>
      <c r="B74" s="16">
        <v>94666081533</v>
      </c>
      <c r="C74" s="15" t="s">
        <v>410</v>
      </c>
      <c r="D74" s="16" t="s">
        <v>411</v>
      </c>
      <c r="E74" s="17" t="s">
        <v>412</v>
      </c>
      <c r="F74" s="16" t="s">
        <v>413</v>
      </c>
      <c r="G74" s="16" t="s">
        <v>414</v>
      </c>
      <c r="H74" s="16" t="s">
        <v>46</v>
      </c>
      <c r="I74" s="18" t="s">
        <v>415</v>
      </c>
      <c r="J74" s="12" t="s">
        <v>416</v>
      </c>
    </row>
    <row r="75" spans="1:10" ht="64.5" customHeight="1" x14ac:dyDescent="0.25">
      <c r="A75" s="8" t="s">
        <v>423</v>
      </c>
      <c r="B75" s="8">
        <v>91272408</v>
      </c>
      <c r="C75" s="9" t="s">
        <v>418</v>
      </c>
      <c r="D75" s="8" t="s">
        <v>42</v>
      </c>
      <c r="E75" s="10" t="s">
        <v>419</v>
      </c>
      <c r="F75" s="8" t="s">
        <v>420</v>
      </c>
      <c r="G75" s="8" t="s">
        <v>421</v>
      </c>
      <c r="H75" s="8" t="s">
        <v>25</v>
      </c>
      <c r="I75" s="11" t="s">
        <v>422</v>
      </c>
      <c r="J75" s="12" t="str">
        <f>HYPERLINK("mailto:cvjecarnicaflora@gmail.com","cvjecarnicaflora@gmail.com")</f>
        <v>cvjecarnicaflora@gmail.com</v>
      </c>
    </row>
    <row r="76" spans="1:10" ht="64.5" customHeight="1" x14ac:dyDescent="0.25">
      <c r="A76" s="13" t="s">
        <v>429</v>
      </c>
      <c r="B76" s="8">
        <v>92384676</v>
      </c>
      <c r="C76" s="9" t="s">
        <v>424</v>
      </c>
      <c r="D76" s="8" t="s">
        <v>42</v>
      </c>
      <c r="E76" s="10" t="s">
        <v>425</v>
      </c>
      <c r="F76" s="8" t="s">
        <v>426</v>
      </c>
      <c r="G76" s="8" t="s">
        <v>427</v>
      </c>
      <c r="H76" s="8" t="s">
        <v>25</v>
      </c>
      <c r="I76" s="11" t="s">
        <v>428</v>
      </c>
      <c r="J76" s="12" t="str">
        <f>HYPERLINK("mailto:frigotehnika%40hi.t-com.hr","frigotehnika@hi.t-com.hr")</f>
        <v>frigotehnika@hi.t-com.hr</v>
      </c>
    </row>
    <row r="77" spans="1:10" ht="64.5" customHeight="1" x14ac:dyDescent="0.25">
      <c r="A77" s="8" t="s">
        <v>436</v>
      </c>
      <c r="B77" s="30">
        <v>41301302696</v>
      </c>
      <c r="C77" s="15" t="s">
        <v>430</v>
      </c>
      <c r="D77" s="30" t="s">
        <v>42</v>
      </c>
      <c r="E77" s="17" t="s">
        <v>431</v>
      </c>
      <c r="F77" s="30" t="s">
        <v>432</v>
      </c>
      <c r="G77" s="30" t="s">
        <v>433</v>
      </c>
      <c r="H77" s="30" t="s">
        <v>46</v>
      </c>
      <c r="I77" s="31" t="s">
        <v>434</v>
      </c>
      <c r="J77" s="37" t="s">
        <v>435</v>
      </c>
    </row>
    <row r="78" spans="1:10" ht="64.5" customHeight="1" x14ac:dyDescent="0.25">
      <c r="A78" s="8" t="s">
        <v>442</v>
      </c>
      <c r="B78" s="8">
        <v>91271606</v>
      </c>
      <c r="C78" s="9" t="s">
        <v>437</v>
      </c>
      <c r="D78" s="8" t="s">
        <v>42</v>
      </c>
      <c r="E78" s="10" t="s">
        <v>438</v>
      </c>
      <c r="F78" s="8" t="s">
        <v>439</v>
      </c>
      <c r="G78" s="8" t="s">
        <v>440</v>
      </c>
      <c r="H78" s="8" t="s">
        <v>25</v>
      </c>
      <c r="I78" s="11" t="s">
        <v>441</v>
      </c>
      <c r="J78" s="12" t="str">
        <f>HYPERLINK("mailto:knjizara.friscic@vz.t-com.hr","knjizara.friscic@vz.t-com.hr")</f>
        <v>knjizara.friscic@vz.t-com.hr</v>
      </c>
    </row>
    <row r="79" spans="1:10" ht="64.5" customHeight="1" x14ac:dyDescent="0.25">
      <c r="A79" s="13" t="s">
        <v>447</v>
      </c>
      <c r="B79" s="8">
        <v>91268761</v>
      </c>
      <c r="C79" s="9" t="s">
        <v>443</v>
      </c>
      <c r="D79" s="8" t="s">
        <v>42</v>
      </c>
      <c r="E79" s="10" t="s">
        <v>231</v>
      </c>
      <c r="F79" s="8" t="s">
        <v>444</v>
      </c>
      <c r="G79" s="8" t="s">
        <v>445</v>
      </c>
      <c r="H79" s="8" t="s">
        <v>25</v>
      </c>
      <c r="I79" s="11" t="s">
        <v>446</v>
      </c>
      <c r="J79" s="12" t="str">
        <f>HYPERLINK("mailto:marijana.habek@gmail.com","marijana.habek@gmail.com")</f>
        <v>marijana.habek@gmail.com</v>
      </c>
    </row>
    <row r="80" spans="1:10" ht="64.5" customHeight="1" x14ac:dyDescent="0.25">
      <c r="A80" s="8" t="s">
        <v>453</v>
      </c>
      <c r="B80" s="13" t="s">
        <v>448</v>
      </c>
      <c r="C80" s="25" t="s">
        <v>449</v>
      </c>
      <c r="D80" s="13" t="s">
        <v>42</v>
      </c>
      <c r="E80" s="26" t="s">
        <v>450</v>
      </c>
      <c r="F80" s="13" t="s">
        <v>451</v>
      </c>
      <c r="G80" s="13" t="s">
        <v>452</v>
      </c>
      <c r="H80" s="27" t="s">
        <v>25</v>
      </c>
      <c r="I80" s="27"/>
      <c r="J80" s="28"/>
    </row>
    <row r="81" spans="1:10" ht="64.5" customHeight="1" x14ac:dyDescent="0.25">
      <c r="A81" s="8" t="s">
        <v>458</v>
      </c>
      <c r="B81" s="8">
        <v>97597996</v>
      </c>
      <c r="C81" s="9" t="s">
        <v>454</v>
      </c>
      <c r="D81" s="8" t="s">
        <v>42</v>
      </c>
      <c r="E81" s="10" t="s">
        <v>231</v>
      </c>
      <c r="F81" s="8" t="s">
        <v>455</v>
      </c>
      <c r="G81" s="8" t="s">
        <v>456</v>
      </c>
      <c r="H81" s="8" t="s">
        <v>25</v>
      </c>
      <c r="I81" s="11" t="s">
        <v>457</v>
      </c>
      <c r="J81" s="12" t="str">
        <f>HYPERLINK("mailto:sladjana.sambolek@hotmail.com","sladjana.sambolek@hotmail.com")</f>
        <v>sladjana.sambolek@hotmail.com</v>
      </c>
    </row>
    <row r="82" spans="1:10" ht="64.5" customHeight="1" x14ac:dyDescent="0.25">
      <c r="A82" s="13" t="s">
        <v>466</v>
      </c>
      <c r="B82" s="30">
        <v>25557858396</v>
      </c>
      <c r="C82" s="15" t="s">
        <v>459</v>
      </c>
      <c r="D82" s="38" t="s">
        <v>460</v>
      </c>
      <c r="E82" s="17" t="s">
        <v>461</v>
      </c>
      <c r="F82" s="16" t="s">
        <v>462</v>
      </c>
      <c r="G82" s="16" t="s">
        <v>463</v>
      </c>
      <c r="H82" s="16" t="s">
        <v>464</v>
      </c>
      <c r="I82" s="31"/>
      <c r="J82" s="39" t="s">
        <v>465</v>
      </c>
    </row>
    <row r="83" spans="1:10" ht="64.5" customHeight="1" x14ac:dyDescent="0.25">
      <c r="A83" s="8" t="s">
        <v>472</v>
      </c>
      <c r="B83" s="16">
        <v>90154991</v>
      </c>
      <c r="C83" s="15" t="s">
        <v>467</v>
      </c>
      <c r="D83" s="16" t="s">
        <v>42</v>
      </c>
      <c r="E83" s="17" t="s">
        <v>468</v>
      </c>
      <c r="F83" s="16" t="s">
        <v>469</v>
      </c>
      <c r="G83" s="16" t="s">
        <v>470</v>
      </c>
      <c r="H83" s="16" t="s">
        <v>25</v>
      </c>
      <c r="I83" s="18" t="s">
        <v>471</v>
      </c>
      <c r="J83" s="12" t="str">
        <f>HYPERLINK("mailto:sadik.iseini@hotmail.com","sadik.iseini@hotmail.com / sadik.iseini@gmail.com")</f>
        <v>sadik.iseini@hotmail.com / sadik.iseini@gmail.com</v>
      </c>
    </row>
    <row r="84" spans="1:10" ht="64.5" customHeight="1" x14ac:dyDescent="0.25">
      <c r="A84" s="8" t="s">
        <v>480</v>
      </c>
      <c r="B84" s="30" t="s">
        <v>473</v>
      </c>
      <c r="C84" s="15" t="s">
        <v>474</v>
      </c>
      <c r="D84" s="16" t="s">
        <v>82</v>
      </c>
      <c r="E84" s="17" t="s">
        <v>475</v>
      </c>
      <c r="F84" s="30" t="s">
        <v>476</v>
      </c>
      <c r="G84" s="16" t="s">
        <v>477</v>
      </c>
      <c r="H84" s="30" t="s">
        <v>478</v>
      </c>
      <c r="I84" s="40" t="s">
        <v>479</v>
      </c>
      <c r="J84" s="31"/>
    </row>
    <row r="85" spans="1:10" ht="64.5" customHeight="1" x14ac:dyDescent="0.25">
      <c r="A85" s="13" t="s">
        <v>485</v>
      </c>
      <c r="B85" s="30">
        <v>82549411880</v>
      </c>
      <c r="C85" s="15" t="s">
        <v>481</v>
      </c>
      <c r="D85" s="29" t="s">
        <v>316</v>
      </c>
      <c r="E85" s="26" t="s">
        <v>482</v>
      </c>
      <c r="F85" s="29" t="s">
        <v>483</v>
      </c>
      <c r="G85" s="29" t="s">
        <v>484</v>
      </c>
      <c r="H85" s="13" t="s">
        <v>46</v>
      </c>
      <c r="I85" s="40"/>
      <c r="J85" s="31"/>
    </row>
    <row r="86" spans="1:10" ht="64.5" customHeight="1" x14ac:dyDescent="0.25">
      <c r="A86" s="8" t="s">
        <v>490</v>
      </c>
      <c r="B86" s="30">
        <v>54486313603</v>
      </c>
      <c r="C86" s="15" t="s">
        <v>486</v>
      </c>
      <c r="D86" s="29" t="s">
        <v>82</v>
      </c>
      <c r="E86" s="26" t="s">
        <v>487</v>
      </c>
      <c r="F86" s="29" t="s">
        <v>488</v>
      </c>
      <c r="G86" s="29" t="s">
        <v>489</v>
      </c>
      <c r="H86" s="13" t="s">
        <v>46</v>
      </c>
      <c r="I86" s="40"/>
      <c r="J86" s="31"/>
    </row>
    <row r="87" spans="1:10" ht="64.5" customHeight="1" x14ac:dyDescent="0.25">
      <c r="A87" s="8" t="s">
        <v>497</v>
      </c>
      <c r="B87" s="16">
        <v>90153308</v>
      </c>
      <c r="C87" s="15" t="s">
        <v>491</v>
      </c>
      <c r="D87" s="16" t="s">
        <v>388</v>
      </c>
      <c r="E87" s="17" t="s">
        <v>492</v>
      </c>
      <c r="F87" s="16" t="s">
        <v>493</v>
      </c>
      <c r="G87" s="16" t="s">
        <v>494</v>
      </c>
      <c r="H87" s="16" t="s">
        <v>25</v>
      </c>
      <c r="I87" s="18" t="s">
        <v>495</v>
      </c>
      <c r="J87" s="12" t="s">
        <v>496</v>
      </c>
    </row>
    <row r="88" spans="1:10" ht="64.5" customHeight="1" x14ac:dyDescent="0.25">
      <c r="A88" s="13" t="s">
        <v>503</v>
      </c>
      <c r="B88" s="16">
        <v>97194018</v>
      </c>
      <c r="C88" s="15" t="s">
        <v>498</v>
      </c>
      <c r="D88" s="16" t="s">
        <v>42</v>
      </c>
      <c r="E88" s="17" t="s">
        <v>499</v>
      </c>
      <c r="F88" s="16" t="s">
        <v>500</v>
      </c>
      <c r="G88" s="29" t="s">
        <v>501</v>
      </c>
      <c r="H88" s="29" t="s">
        <v>25</v>
      </c>
      <c r="I88" s="18" t="s">
        <v>502</v>
      </c>
      <c r="J88" s="12" t="str">
        <f>HYPERLINK("mailto:info@graphing.hr","info@graphing.hr")</f>
        <v>info@graphing.hr</v>
      </c>
    </row>
    <row r="89" spans="1:10" ht="64.5" customHeight="1" x14ac:dyDescent="0.25">
      <c r="A89" s="8" t="s">
        <v>508</v>
      </c>
      <c r="B89" s="16">
        <v>40162044969</v>
      </c>
      <c r="C89" s="15" t="s">
        <v>504</v>
      </c>
      <c r="D89" s="29" t="s">
        <v>21</v>
      </c>
      <c r="E89" s="26" t="s">
        <v>505</v>
      </c>
      <c r="F89" s="29" t="s">
        <v>506</v>
      </c>
      <c r="G89" s="29" t="s">
        <v>507</v>
      </c>
      <c r="H89" s="29" t="s">
        <v>221</v>
      </c>
      <c r="I89" s="18"/>
      <c r="J89" s="12"/>
    </row>
    <row r="90" spans="1:10" ht="64.5" customHeight="1" x14ac:dyDescent="0.25">
      <c r="A90" s="8" t="s">
        <v>514</v>
      </c>
      <c r="B90" s="16">
        <v>91271053</v>
      </c>
      <c r="C90" s="15" t="s">
        <v>509</v>
      </c>
      <c r="D90" s="16" t="s">
        <v>13</v>
      </c>
      <c r="E90" s="17" t="s">
        <v>510</v>
      </c>
      <c r="F90" s="16" t="s">
        <v>511</v>
      </c>
      <c r="G90" s="16" t="s">
        <v>512</v>
      </c>
      <c r="H90" s="16" t="s">
        <v>131</v>
      </c>
      <c r="I90" s="18" t="s">
        <v>513</v>
      </c>
      <c r="J90" s="12" t="str">
        <f>HYPERLINK("mailto:alenkahabuzin@hotmail.com","alenkahabuzin@hotmail.com")</f>
        <v>alenkahabuzin@hotmail.com</v>
      </c>
    </row>
    <row r="91" spans="1:10" ht="64.5" customHeight="1" x14ac:dyDescent="0.25">
      <c r="A91" s="13" t="s">
        <v>521</v>
      </c>
      <c r="B91" s="16">
        <v>96187018259</v>
      </c>
      <c r="C91" s="15" t="s">
        <v>515</v>
      </c>
      <c r="D91" s="16" t="s">
        <v>516</v>
      </c>
      <c r="E91" s="26" t="s">
        <v>517</v>
      </c>
      <c r="F91" s="29" t="s">
        <v>518</v>
      </c>
      <c r="G91" s="29" t="s">
        <v>519</v>
      </c>
      <c r="H91" s="29" t="s">
        <v>520</v>
      </c>
      <c r="I91" s="18"/>
      <c r="J91" s="18"/>
    </row>
    <row r="92" spans="1:10" ht="64.5" customHeight="1" x14ac:dyDescent="0.25">
      <c r="A92" s="8" t="s">
        <v>527</v>
      </c>
      <c r="B92" s="16">
        <v>92669751</v>
      </c>
      <c r="C92" s="15" t="s">
        <v>522</v>
      </c>
      <c r="D92" s="16" t="s">
        <v>13</v>
      </c>
      <c r="E92" s="17" t="s">
        <v>523</v>
      </c>
      <c r="F92" s="16" t="s">
        <v>524</v>
      </c>
      <c r="G92" s="16" t="s">
        <v>525</v>
      </c>
      <c r="H92" s="16" t="s">
        <v>25</v>
      </c>
      <c r="I92" s="18" t="s">
        <v>526</v>
      </c>
      <c r="J92" s="12" t="str">
        <f>HYPERLINK("mailto:igorhranic@hotmail.com","igorhranic@hotmail.com")</f>
        <v>igorhranic@hotmail.com</v>
      </c>
    </row>
    <row r="93" spans="1:10" ht="81.599999999999994" customHeight="1" x14ac:dyDescent="0.25">
      <c r="A93" s="8" t="s">
        <v>534</v>
      </c>
      <c r="B93" s="16">
        <v>90153502</v>
      </c>
      <c r="C93" s="15" t="s">
        <v>528</v>
      </c>
      <c r="D93" s="16" t="s">
        <v>42</v>
      </c>
      <c r="E93" s="26" t="s">
        <v>529</v>
      </c>
      <c r="F93" s="16" t="s">
        <v>530</v>
      </c>
      <c r="G93" s="16" t="s">
        <v>531</v>
      </c>
      <c r="H93" s="16" t="s">
        <v>532</v>
      </c>
      <c r="I93" s="22" t="s">
        <v>533</v>
      </c>
      <c r="J93" s="12" t="str">
        <f>HYPERLINK("mailto:fruk-i-pintaric@vz.htnet.hr","fruk-i-pintaric@vz.htnet.hr / info@hotel-orion.hr")</f>
        <v>fruk-i-pintaric@vz.htnet.hr / info@hotel-orion.hr</v>
      </c>
    </row>
    <row r="94" spans="1:10" ht="64.5" customHeight="1" x14ac:dyDescent="0.25">
      <c r="A94" s="13" t="s">
        <v>539</v>
      </c>
      <c r="B94" s="16">
        <v>91270561</v>
      </c>
      <c r="C94" s="15" t="s">
        <v>535</v>
      </c>
      <c r="D94" s="16" t="s">
        <v>42</v>
      </c>
      <c r="E94" s="17" t="s">
        <v>50</v>
      </c>
      <c r="F94" s="16" t="s">
        <v>536</v>
      </c>
      <c r="G94" s="16" t="s">
        <v>537</v>
      </c>
      <c r="H94" s="16" t="s">
        <v>137</v>
      </c>
      <c r="I94" s="18" t="s">
        <v>538</v>
      </c>
      <c r="J94" s="12" t="str">
        <f>HYPERLINK("mailto:hudoletnjak25@gmail.com","hudoletnjak25@gmail.com")</f>
        <v>hudoletnjak25@gmail.com</v>
      </c>
    </row>
    <row r="95" spans="1:10" ht="64.5" customHeight="1" x14ac:dyDescent="0.25">
      <c r="A95" s="8" t="s">
        <v>546</v>
      </c>
      <c r="B95" s="16">
        <v>85013110500</v>
      </c>
      <c r="C95" s="15" t="s">
        <v>540</v>
      </c>
      <c r="D95" s="29" t="s">
        <v>541</v>
      </c>
      <c r="E95" s="26" t="s">
        <v>542</v>
      </c>
      <c r="F95" s="29" t="s">
        <v>543</v>
      </c>
      <c r="G95" s="16" t="s">
        <v>544</v>
      </c>
      <c r="H95" s="29" t="s">
        <v>46</v>
      </c>
      <c r="I95" s="18"/>
      <c r="J95" s="22" t="s">
        <v>545</v>
      </c>
    </row>
    <row r="96" spans="1:10" ht="71.45" customHeight="1" x14ac:dyDescent="0.25">
      <c r="A96" s="8" t="s">
        <v>551</v>
      </c>
      <c r="B96" s="29" t="s">
        <v>2925</v>
      </c>
      <c r="C96" s="15" t="s">
        <v>2924</v>
      </c>
      <c r="D96" s="29" t="s">
        <v>1008</v>
      </c>
      <c r="E96" s="26" t="s">
        <v>266</v>
      </c>
      <c r="F96" s="29" t="s">
        <v>2926</v>
      </c>
      <c r="G96" s="29" t="s">
        <v>2927</v>
      </c>
      <c r="H96" s="29" t="s">
        <v>92</v>
      </c>
      <c r="I96" s="18"/>
      <c r="J96" s="22"/>
    </row>
    <row r="97" spans="1:10" ht="69.599999999999994" customHeight="1" x14ac:dyDescent="0.25">
      <c r="A97" s="13" t="s">
        <v>558</v>
      </c>
      <c r="B97" s="16">
        <v>54843501908</v>
      </c>
      <c r="C97" s="15" t="s">
        <v>2913</v>
      </c>
      <c r="D97" s="29" t="s">
        <v>1008</v>
      </c>
      <c r="E97" s="26" t="s">
        <v>2915</v>
      </c>
      <c r="F97" s="29" t="s">
        <v>2914</v>
      </c>
      <c r="G97" s="29" t="s">
        <v>2175</v>
      </c>
      <c r="H97" s="29" t="s">
        <v>46</v>
      </c>
      <c r="I97" s="18"/>
      <c r="J97" s="22"/>
    </row>
    <row r="98" spans="1:10" ht="64.5" customHeight="1" x14ac:dyDescent="0.25">
      <c r="A98" s="8" t="s">
        <v>563</v>
      </c>
      <c r="B98" s="30">
        <v>87985950539</v>
      </c>
      <c r="C98" s="15" t="s">
        <v>547</v>
      </c>
      <c r="D98" s="16" t="s">
        <v>460</v>
      </c>
      <c r="E98" s="17" t="s">
        <v>431</v>
      </c>
      <c r="F98" s="30" t="s">
        <v>548</v>
      </c>
      <c r="G98" s="16" t="s">
        <v>549</v>
      </c>
      <c r="H98" s="30" t="s">
        <v>46</v>
      </c>
      <c r="I98" s="31" t="s">
        <v>550</v>
      </c>
      <c r="J98" s="31"/>
    </row>
    <row r="99" spans="1:10" ht="64.5" customHeight="1" x14ac:dyDescent="0.25">
      <c r="A99" s="8" t="s">
        <v>568</v>
      </c>
      <c r="B99" s="30">
        <v>78857901868</v>
      </c>
      <c r="C99" s="15" t="s">
        <v>552</v>
      </c>
      <c r="D99" s="8" t="s">
        <v>42</v>
      </c>
      <c r="E99" s="17" t="s">
        <v>553</v>
      </c>
      <c r="F99" s="16" t="s">
        <v>554</v>
      </c>
      <c r="G99" s="16" t="s">
        <v>555</v>
      </c>
      <c r="H99" s="16" t="s">
        <v>556</v>
      </c>
      <c r="I99" s="18"/>
      <c r="J99" s="18" t="s">
        <v>557</v>
      </c>
    </row>
    <row r="100" spans="1:10" ht="64.5" customHeight="1" x14ac:dyDescent="0.25">
      <c r="A100" s="13" t="s">
        <v>573</v>
      </c>
      <c r="B100" s="16">
        <v>92384447</v>
      </c>
      <c r="C100" s="15" t="s">
        <v>559</v>
      </c>
      <c r="D100" s="16" t="s">
        <v>42</v>
      </c>
      <c r="E100" s="17" t="s">
        <v>425</v>
      </c>
      <c r="F100" s="16" t="s">
        <v>560</v>
      </c>
      <c r="G100" s="16" t="s">
        <v>561</v>
      </c>
      <c r="H100" s="16" t="s">
        <v>25</v>
      </c>
      <c r="I100" s="18" t="s">
        <v>562</v>
      </c>
      <c r="J100" s="12" t="str">
        <f>HYPERLINK("mailto:isf.fistrek@gmail.com","isf.fistrek@gmail.com")</f>
        <v>isf.fistrek@gmail.com</v>
      </c>
    </row>
    <row r="101" spans="1:10" ht="64.5" customHeight="1" x14ac:dyDescent="0.25">
      <c r="A101" s="8" t="s">
        <v>580</v>
      </c>
      <c r="B101" s="13">
        <v>98072552</v>
      </c>
      <c r="C101" s="25" t="s">
        <v>564</v>
      </c>
      <c r="D101" s="13" t="s">
        <v>316</v>
      </c>
      <c r="E101" s="26" t="s">
        <v>565</v>
      </c>
      <c r="F101" s="13" t="s">
        <v>566</v>
      </c>
      <c r="G101" s="13" t="s">
        <v>567</v>
      </c>
      <c r="H101" s="27" t="s">
        <v>307</v>
      </c>
      <c r="I101" s="27"/>
      <c r="J101" s="28"/>
    </row>
    <row r="102" spans="1:10" ht="64.5" customHeight="1" x14ac:dyDescent="0.25">
      <c r="A102" s="8" t="s">
        <v>585</v>
      </c>
      <c r="B102" s="30" t="s">
        <v>569</v>
      </c>
      <c r="C102" s="15" t="s">
        <v>570</v>
      </c>
      <c r="D102" s="16" t="s">
        <v>460</v>
      </c>
      <c r="E102" s="26" t="s">
        <v>194</v>
      </c>
      <c r="F102" s="30" t="s">
        <v>571</v>
      </c>
      <c r="G102" s="16" t="s">
        <v>572</v>
      </c>
      <c r="H102" s="30" t="s">
        <v>46</v>
      </c>
      <c r="I102" s="31"/>
      <c r="J102" s="31"/>
    </row>
    <row r="103" spans="1:10" ht="64.5" customHeight="1" x14ac:dyDescent="0.25">
      <c r="A103" s="13" t="s">
        <v>589</v>
      </c>
      <c r="B103" s="16">
        <v>91273072</v>
      </c>
      <c r="C103" s="15" t="s">
        <v>574</v>
      </c>
      <c r="D103" s="16" t="s">
        <v>42</v>
      </c>
      <c r="E103" s="26" t="s">
        <v>575</v>
      </c>
      <c r="F103" s="29" t="s">
        <v>576</v>
      </c>
      <c r="G103" s="16" t="s">
        <v>577</v>
      </c>
      <c r="H103" s="16" t="s">
        <v>25</v>
      </c>
      <c r="I103" s="18" t="s">
        <v>578</v>
      </c>
      <c r="J103" s="33" t="s">
        <v>579</v>
      </c>
    </row>
    <row r="104" spans="1:10" ht="64.5" customHeight="1" x14ac:dyDescent="0.25">
      <c r="A104" s="8" t="s">
        <v>594</v>
      </c>
      <c r="B104" s="16">
        <v>92669565</v>
      </c>
      <c r="C104" s="15" t="s">
        <v>581</v>
      </c>
      <c r="D104" s="16" t="s">
        <v>42</v>
      </c>
      <c r="E104" s="17" t="s">
        <v>582</v>
      </c>
      <c r="F104" s="29" t="s">
        <v>583</v>
      </c>
      <c r="G104" s="29" t="s">
        <v>456</v>
      </c>
      <c r="H104" s="16" t="s">
        <v>25</v>
      </c>
      <c r="I104" s="18" t="s">
        <v>584</v>
      </c>
      <c r="J104" s="12"/>
    </row>
    <row r="105" spans="1:10" ht="64.5" customHeight="1" x14ac:dyDescent="0.25">
      <c r="A105" s="8" t="s">
        <v>601</v>
      </c>
      <c r="B105" s="30">
        <v>81882634867</v>
      </c>
      <c r="C105" s="15" t="s">
        <v>586</v>
      </c>
      <c r="D105" s="16" t="s">
        <v>460</v>
      </c>
      <c r="E105" s="17" t="s">
        <v>194</v>
      </c>
      <c r="F105" s="30" t="s">
        <v>587</v>
      </c>
      <c r="G105" s="16" t="s">
        <v>588</v>
      </c>
      <c r="H105" s="30" t="s">
        <v>46</v>
      </c>
      <c r="I105" s="31"/>
      <c r="J105" s="31"/>
    </row>
    <row r="106" spans="1:10" ht="64.5" customHeight="1" x14ac:dyDescent="0.25">
      <c r="A106" s="13" t="s">
        <v>606</v>
      </c>
      <c r="B106" s="30">
        <v>97487597</v>
      </c>
      <c r="C106" s="34" t="s">
        <v>590</v>
      </c>
      <c r="D106" s="13" t="s">
        <v>13</v>
      </c>
      <c r="E106" s="26" t="s">
        <v>591</v>
      </c>
      <c r="F106" s="13" t="s">
        <v>592</v>
      </c>
      <c r="G106" s="16" t="s">
        <v>593</v>
      </c>
      <c r="H106" s="27" t="s">
        <v>25</v>
      </c>
      <c r="I106" s="28"/>
      <c r="J106" s="28"/>
    </row>
    <row r="107" spans="1:10" ht="64.5" customHeight="1" x14ac:dyDescent="0.25">
      <c r="A107" s="8" t="s">
        <v>612</v>
      </c>
      <c r="B107" s="16">
        <v>90155424</v>
      </c>
      <c r="C107" s="15" t="s">
        <v>595</v>
      </c>
      <c r="D107" s="16" t="s">
        <v>13</v>
      </c>
      <c r="E107" s="17" t="s">
        <v>596</v>
      </c>
      <c r="F107" s="16" t="s">
        <v>597</v>
      </c>
      <c r="G107" s="16" t="s">
        <v>598</v>
      </c>
      <c r="H107" s="16" t="s">
        <v>17</v>
      </c>
      <c r="I107" s="18" t="s">
        <v>599</v>
      </c>
      <c r="J107" s="12" t="s">
        <v>600</v>
      </c>
    </row>
    <row r="108" spans="1:10" ht="64.5" customHeight="1" x14ac:dyDescent="0.25">
      <c r="A108" s="8" t="s">
        <v>617</v>
      </c>
      <c r="B108" s="29">
        <v>98319736</v>
      </c>
      <c r="C108" s="25" t="s">
        <v>602</v>
      </c>
      <c r="D108" s="29" t="s">
        <v>316</v>
      </c>
      <c r="E108" s="26" t="s">
        <v>603</v>
      </c>
      <c r="F108" s="29" t="s">
        <v>604</v>
      </c>
      <c r="G108" s="29" t="s">
        <v>605</v>
      </c>
      <c r="H108" s="27" t="s">
        <v>25</v>
      </c>
      <c r="I108" s="41"/>
      <c r="J108" s="42"/>
    </row>
    <row r="109" spans="1:10" ht="64.5" customHeight="1" x14ac:dyDescent="0.25">
      <c r="A109" s="13" t="s">
        <v>624</v>
      </c>
      <c r="B109" s="16">
        <v>14426004155</v>
      </c>
      <c r="C109" s="15" t="s">
        <v>607</v>
      </c>
      <c r="D109" s="29" t="s">
        <v>42</v>
      </c>
      <c r="E109" s="26" t="s">
        <v>608</v>
      </c>
      <c r="F109" s="29" t="s">
        <v>609</v>
      </c>
      <c r="G109" s="29" t="s">
        <v>610</v>
      </c>
      <c r="H109" s="29" t="s">
        <v>611</v>
      </c>
      <c r="I109" s="18"/>
      <c r="J109" s="12"/>
    </row>
    <row r="110" spans="1:10" ht="64.5" customHeight="1" x14ac:dyDescent="0.25">
      <c r="A110" s="8" t="s">
        <v>632</v>
      </c>
      <c r="B110" s="29">
        <v>98284053</v>
      </c>
      <c r="C110" s="25" t="s">
        <v>613</v>
      </c>
      <c r="D110" s="13" t="s">
        <v>42</v>
      </c>
      <c r="E110" s="26" t="s">
        <v>614</v>
      </c>
      <c r="F110" s="13" t="s">
        <v>615</v>
      </c>
      <c r="G110" s="13" t="s">
        <v>616</v>
      </c>
      <c r="H110" s="27" t="s">
        <v>25</v>
      </c>
      <c r="I110" s="27"/>
      <c r="J110" s="28"/>
    </row>
    <row r="111" spans="1:10" ht="64.5" customHeight="1" x14ac:dyDescent="0.25">
      <c r="A111" s="8" t="s">
        <v>638</v>
      </c>
      <c r="B111" s="8">
        <v>90155866</v>
      </c>
      <c r="C111" s="9" t="s">
        <v>618</v>
      </c>
      <c r="D111" s="8" t="s">
        <v>619</v>
      </c>
      <c r="E111" s="10" t="s">
        <v>620</v>
      </c>
      <c r="F111" s="8" t="s">
        <v>621</v>
      </c>
      <c r="G111" s="8" t="s">
        <v>622</v>
      </c>
      <c r="H111" s="8" t="s">
        <v>25</v>
      </c>
      <c r="I111" s="11" t="s">
        <v>623</v>
      </c>
      <c r="J111" s="12" t="str">
        <f>HYPERLINK("mailto:kapusticzlatko@gmail.com","kapusticzlatko@gmail.com")</f>
        <v>kapusticzlatko@gmail.com</v>
      </c>
    </row>
    <row r="112" spans="1:10" ht="64.5" customHeight="1" x14ac:dyDescent="0.25">
      <c r="A112" s="13" t="s">
        <v>643</v>
      </c>
      <c r="B112" s="16" t="s">
        <v>625</v>
      </c>
      <c r="C112" s="15" t="s">
        <v>626</v>
      </c>
      <c r="D112" s="29" t="s">
        <v>627</v>
      </c>
      <c r="E112" s="26" t="s">
        <v>628</v>
      </c>
      <c r="F112" s="29" t="s">
        <v>629</v>
      </c>
      <c r="G112" s="29" t="s">
        <v>630</v>
      </c>
      <c r="H112" s="29" t="s">
        <v>631</v>
      </c>
      <c r="I112" s="18"/>
      <c r="J112" s="12"/>
    </row>
    <row r="113" spans="1:10" ht="64.5" customHeight="1" x14ac:dyDescent="0.25">
      <c r="A113" s="8" t="s">
        <v>648</v>
      </c>
      <c r="B113" s="16">
        <v>92668402</v>
      </c>
      <c r="C113" s="15" t="s">
        <v>633</v>
      </c>
      <c r="D113" s="16" t="s">
        <v>13</v>
      </c>
      <c r="E113" s="17" t="s">
        <v>634</v>
      </c>
      <c r="F113" s="16" t="s">
        <v>635</v>
      </c>
      <c r="G113" s="16" t="s">
        <v>636</v>
      </c>
      <c r="H113" s="16" t="s">
        <v>25</v>
      </c>
      <c r="I113" s="18" t="s">
        <v>637</v>
      </c>
      <c r="J113" s="12"/>
    </row>
    <row r="114" spans="1:10" ht="64.5" customHeight="1" x14ac:dyDescent="0.25">
      <c r="A114" s="8" t="s">
        <v>655</v>
      </c>
      <c r="B114" s="8">
        <v>97318205</v>
      </c>
      <c r="C114" s="9" t="s">
        <v>639</v>
      </c>
      <c r="D114" s="8" t="s">
        <v>42</v>
      </c>
      <c r="E114" s="10" t="s">
        <v>640</v>
      </c>
      <c r="F114" s="8" t="s">
        <v>641</v>
      </c>
      <c r="G114" s="8" t="s">
        <v>642</v>
      </c>
      <c r="H114" s="8" t="s">
        <v>25</v>
      </c>
      <c r="I114" s="11"/>
      <c r="J114" s="11"/>
    </row>
    <row r="115" spans="1:10" ht="64.5" customHeight="1" x14ac:dyDescent="0.25">
      <c r="A115" s="13" t="s">
        <v>660</v>
      </c>
      <c r="B115" s="16">
        <v>91269890</v>
      </c>
      <c r="C115" s="15" t="s">
        <v>644</v>
      </c>
      <c r="D115" s="16" t="s">
        <v>42</v>
      </c>
      <c r="E115" s="17" t="s">
        <v>218</v>
      </c>
      <c r="F115" s="16" t="s">
        <v>645</v>
      </c>
      <c r="G115" s="16" t="s">
        <v>646</v>
      </c>
      <c r="H115" s="16" t="s">
        <v>25</v>
      </c>
      <c r="I115" s="18" t="s">
        <v>647</v>
      </c>
      <c r="J115" s="12"/>
    </row>
    <row r="116" spans="1:10" ht="64.5" customHeight="1" x14ac:dyDescent="0.25">
      <c r="A116" s="8" t="s">
        <v>666</v>
      </c>
      <c r="B116" s="16">
        <v>91274109</v>
      </c>
      <c r="C116" s="15" t="s">
        <v>649</v>
      </c>
      <c r="D116" s="43" t="s">
        <v>13</v>
      </c>
      <c r="E116" s="17" t="s">
        <v>650</v>
      </c>
      <c r="F116" s="16" t="s">
        <v>651</v>
      </c>
      <c r="G116" s="43" t="s">
        <v>652</v>
      </c>
      <c r="H116" s="16" t="s">
        <v>25</v>
      </c>
      <c r="I116" s="18" t="s">
        <v>653</v>
      </c>
      <c r="J116" s="12" t="s">
        <v>654</v>
      </c>
    </row>
    <row r="117" spans="1:10" ht="64.5" customHeight="1" x14ac:dyDescent="0.25">
      <c r="A117" s="8" t="s">
        <v>671</v>
      </c>
      <c r="B117" s="13">
        <v>98114379</v>
      </c>
      <c r="C117" s="25" t="s">
        <v>656</v>
      </c>
      <c r="D117" s="13" t="s">
        <v>316</v>
      </c>
      <c r="E117" s="26" t="s">
        <v>657</v>
      </c>
      <c r="F117" s="13" t="s">
        <v>658</v>
      </c>
      <c r="G117" s="13" t="s">
        <v>659</v>
      </c>
      <c r="H117" s="27" t="s">
        <v>25</v>
      </c>
      <c r="I117" s="27"/>
      <c r="J117" s="28"/>
    </row>
    <row r="118" spans="1:10" ht="64.5" customHeight="1" x14ac:dyDescent="0.25">
      <c r="A118" s="13" t="s">
        <v>675</v>
      </c>
      <c r="B118" s="16">
        <v>92668593</v>
      </c>
      <c r="C118" s="15" t="s">
        <v>661</v>
      </c>
      <c r="D118" s="43" t="s">
        <v>42</v>
      </c>
      <c r="E118" s="17" t="s">
        <v>662</v>
      </c>
      <c r="F118" s="16" t="s">
        <v>663</v>
      </c>
      <c r="G118" s="43" t="s">
        <v>664</v>
      </c>
      <c r="H118" s="16" t="s">
        <v>25</v>
      </c>
      <c r="I118" s="18" t="s">
        <v>665</v>
      </c>
      <c r="J118" s="44" t="str">
        <f>HYPERLINK("mailto:knjig.usluge@windowslive.com","knjig.usluge@windowslive.com")</f>
        <v>knjig.usluge@windowslive.com</v>
      </c>
    </row>
    <row r="119" spans="1:10" ht="64.5" customHeight="1" x14ac:dyDescent="0.25">
      <c r="A119" s="8" t="s">
        <v>681</v>
      </c>
      <c r="B119" s="16">
        <v>92669115</v>
      </c>
      <c r="C119" s="15" t="s">
        <v>667</v>
      </c>
      <c r="D119" s="43" t="s">
        <v>42</v>
      </c>
      <c r="E119" s="17" t="s">
        <v>662</v>
      </c>
      <c r="F119" s="16" t="s">
        <v>668</v>
      </c>
      <c r="G119" s="43" t="s">
        <v>669</v>
      </c>
      <c r="H119" s="16" t="s">
        <v>25</v>
      </c>
      <c r="I119" s="18" t="s">
        <v>670</v>
      </c>
      <c r="J119" s="44" t="str">
        <f>HYPERLINK("mailto:biro.krznar@vz.t-com.hr","biro.krznar@vz.t-com.hr")</f>
        <v>biro.krznar@vz.t-com.hr</v>
      </c>
    </row>
    <row r="120" spans="1:10" ht="64.5" customHeight="1" x14ac:dyDescent="0.25">
      <c r="A120" s="8" t="s">
        <v>687</v>
      </c>
      <c r="B120" s="13">
        <v>98121103</v>
      </c>
      <c r="C120" s="25" t="s">
        <v>672</v>
      </c>
      <c r="D120" s="13" t="s">
        <v>316</v>
      </c>
      <c r="E120" s="26" t="s">
        <v>565</v>
      </c>
      <c r="F120" s="13" t="s">
        <v>673</v>
      </c>
      <c r="G120" s="13" t="s">
        <v>674</v>
      </c>
      <c r="H120" s="27" t="s">
        <v>25</v>
      </c>
      <c r="I120" s="27"/>
      <c r="J120" s="28"/>
    </row>
    <row r="121" spans="1:10" ht="64.5" customHeight="1" x14ac:dyDescent="0.25">
      <c r="A121" s="13" t="s">
        <v>693</v>
      </c>
      <c r="B121" s="8">
        <v>49452005769</v>
      </c>
      <c r="C121" s="15" t="s">
        <v>676</v>
      </c>
      <c r="D121" s="16" t="s">
        <v>13</v>
      </c>
      <c r="E121" s="17" t="s">
        <v>677</v>
      </c>
      <c r="F121" s="16" t="s">
        <v>678</v>
      </c>
      <c r="G121" s="16" t="s">
        <v>679</v>
      </c>
      <c r="H121" s="16" t="s">
        <v>46</v>
      </c>
      <c r="I121" s="18" t="s">
        <v>680</v>
      </c>
      <c r="J121" s="11"/>
    </row>
    <row r="122" spans="1:10" ht="64.5" customHeight="1" x14ac:dyDescent="0.25">
      <c r="A122" s="8" t="s">
        <v>698</v>
      </c>
      <c r="B122" s="8">
        <v>41583603533</v>
      </c>
      <c r="C122" s="15" t="s">
        <v>682</v>
      </c>
      <c r="D122" s="8" t="s">
        <v>42</v>
      </c>
      <c r="E122" s="17" t="s">
        <v>683</v>
      </c>
      <c r="F122" s="16" t="s">
        <v>684</v>
      </c>
      <c r="G122" s="16" t="s">
        <v>685</v>
      </c>
      <c r="H122" s="16" t="s">
        <v>46</v>
      </c>
      <c r="I122" s="22" t="s">
        <v>686</v>
      </c>
      <c r="J122" s="18"/>
    </row>
    <row r="123" spans="1:10" ht="64.5" customHeight="1" x14ac:dyDescent="0.25">
      <c r="A123" s="8" t="s">
        <v>704</v>
      </c>
      <c r="B123" s="13" t="s">
        <v>688</v>
      </c>
      <c r="C123" s="25" t="s">
        <v>689</v>
      </c>
      <c r="D123" s="13" t="s">
        <v>42</v>
      </c>
      <c r="E123" s="26" t="s">
        <v>690</v>
      </c>
      <c r="F123" s="13" t="s">
        <v>691</v>
      </c>
      <c r="G123" s="13" t="s">
        <v>692</v>
      </c>
      <c r="H123" s="27" t="s">
        <v>25</v>
      </c>
      <c r="I123" s="42"/>
      <c r="J123" s="42"/>
    </row>
    <row r="124" spans="1:10" ht="64.5" customHeight="1" x14ac:dyDescent="0.25">
      <c r="A124" s="13" t="s">
        <v>710</v>
      </c>
      <c r="B124" s="16">
        <v>95031413241</v>
      </c>
      <c r="C124" s="15" t="s">
        <v>694</v>
      </c>
      <c r="D124" s="16" t="s">
        <v>42</v>
      </c>
      <c r="E124" s="17" t="s">
        <v>640</v>
      </c>
      <c r="F124" s="16" t="s">
        <v>695</v>
      </c>
      <c r="G124" s="16" t="s">
        <v>696</v>
      </c>
      <c r="H124" s="16" t="s">
        <v>46</v>
      </c>
      <c r="I124" s="18" t="s">
        <v>697</v>
      </c>
      <c r="J124" s="12" t="str">
        <f>HYPERLINK("mailto:ks.interijeri@gmail.com","ks.interijeri@gmail.com")</f>
        <v>ks.interijeri@gmail.com</v>
      </c>
    </row>
    <row r="125" spans="1:10" ht="64.5" customHeight="1" x14ac:dyDescent="0.25">
      <c r="A125" s="8" t="s">
        <v>715</v>
      </c>
      <c r="B125" s="30">
        <v>41058401424</v>
      </c>
      <c r="C125" s="15" t="s">
        <v>699</v>
      </c>
      <c r="D125" s="16" t="s">
        <v>700</v>
      </c>
      <c r="E125" s="17" t="s">
        <v>701</v>
      </c>
      <c r="F125" s="30" t="s">
        <v>702</v>
      </c>
      <c r="G125" s="16" t="s">
        <v>703</v>
      </c>
      <c r="H125" s="30" t="s">
        <v>46</v>
      </c>
      <c r="I125" s="31"/>
      <c r="J125" s="31"/>
    </row>
    <row r="126" spans="1:10" ht="64.5" customHeight="1" x14ac:dyDescent="0.25">
      <c r="A126" s="8" t="s">
        <v>722</v>
      </c>
      <c r="B126" s="8">
        <v>95924727291</v>
      </c>
      <c r="C126" s="15" t="s">
        <v>705</v>
      </c>
      <c r="D126" s="16" t="s">
        <v>42</v>
      </c>
      <c r="E126" s="17" t="s">
        <v>706</v>
      </c>
      <c r="F126" s="16" t="s">
        <v>707</v>
      </c>
      <c r="G126" s="16" t="s">
        <v>708</v>
      </c>
      <c r="H126" s="16" t="s">
        <v>46</v>
      </c>
      <c r="I126" s="18" t="s">
        <v>709</v>
      </c>
      <c r="J126" s="11"/>
    </row>
    <row r="127" spans="1:10" ht="64.5" customHeight="1" x14ac:dyDescent="0.25">
      <c r="A127" s="13" t="s">
        <v>728</v>
      </c>
      <c r="B127" s="13">
        <v>98258788</v>
      </c>
      <c r="C127" s="25" t="s">
        <v>711</v>
      </c>
      <c r="D127" s="13" t="s">
        <v>316</v>
      </c>
      <c r="E127" s="26" t="s">
        <v>712</v>
      </c>
      <c r="F127" s="13" t="s">
        <v>713</v>
      </c>
      <c r="G127" s="13" t="s">
        <v>714</v>
      </c>
      <c r="H127" s="27" t="s">
        <v>25</v>
      </c>
      <c r="I127" s="27"/>
      <c r="J127" s="28"/>
    </row>
    <row r="128" spans="1:10" ht="64.5" customHeight="1" x14ac:dyDescent="0.25">
      <c r="A128" s="8" t="s">
        <v>733</v>
      </c>
      <c r="B128" s="16">
        <v>97416681</v>
      </c>
      <c r="C128" s="15" t="s">
        <v>716</v>
      </c>
      <c r="D128" s="43" t="s">
        <v>717</v>
      </c>
      <c r="E128" s="17" t="s">
        <v>718</v>
      </c>
      <c r="F128" s="16" t="s">
        <v>719</v>
      </c>
      <c r="G128" s="43" t="s">
        <v>720</v>
      </c>
      <c r="H128" s="16" t="s">
        <v>53</v>
      </c>
      <c r="I128" s="18" t="s">
        <v>721</v>
      </c>
      <c r="J128" s="45" t="str">
        <f>HYPERLINK("mailto:limeahi@gmail.com","limeahi@gmail.com")</f>
        <v>limeahi@gmail.com</v>
      </c>
    </row>
    <row r="129" spans="1:10" ht="64.5" customHeight="1" x14ac:dyDescent="0.25">
      <c r="A129" s="8" t="s">
        <v>739</v>
      </c>
      <c r="B129" s="16">
        <v>92669344</v>
      </c>
      <c r="C129" s="15" t="s">
        <v>723</v>
      </c>
      <c r="D129" s="43" t="s">
        <v>13</v>
      </c>
      <c r="E129" s="17" t="s">
        <v>724</v>
      </c>
      <c r="F129" s="16" t="s">
        <v>725</v>
      </c>
      <c r="G129" s="43" t="s">
        <v>726</v>
      </c>
      <c r="H129" s="16" t="s">
        <v>17</v>
      </c>
      <c r="I129" s="18" t="s">
        <v>727</v>
      </c>
      <c r="J129" s="44" t="str">
        <f>HYPERLINK("mailto:limarija.piskac@gmail.com","limarija.piskac@gmail.com")</f>
        <v>limarija.piskac@gmail.com</v>
      </c>
    </row>
    <row r="130" spans="1:10" ht="64.5" customHeight="1" x14ac:dyDescent="0.25">
      <c r="A130" s="13" t="s">
        <v>743</v>
      </c>
      <c r="B130" s="16">
        <v>91273579</v>
      </c>
      <c r="C130" s="15" t="s">
        <v>729</v>
      </c>
      <c r="D130" s="43" t="s">
        <v>13</v>
      </c>
      <c r="E130" s="17" t="s">
        <v>724</v>
      </c>
      <c r="F130" s="16" t="s">
        <v>730</v>
      </c>
      <c r="G130" s="43" t="s">
        <v>731</v>
      </c>
      <c r="H130" s="16" t="s">
        <v>25</v>
      </c>
      <c r="I130" s="22" t="s">
        <v>732</v>
      </c>
      <c r="J130" s="44" t="str">
        <f>HYPERLINK("mailto:limarija.skrbec@vz.t-com.hr","limarija.skrbec@vz.t-com.hr")</f>
        <v>limarija.skrbec@vz.t-com.hr</v>
      </c>
    </row>
    <row r="131" spans="1:10" ht="64.5" customHeight="1" x14ac:dyDescent="0.25">
      <c r="A131" s="8" t="s">
        <v>751</v>
      </c>
      <c r="B131" s="8">
        <v>99289596591</v>
      </c>
      <c r="C131" s="9" t="s">
        <v>734</v>
      </c>
      <c r="D131" s="8" t="s">
        <v>42</v>
      </c>
      <c r="E131" s="10" t="s">
        <v>735</v>
      </c>
      <c r="F131" s="8" t="s">
        <v>736</v>
      </c>
      <c r="G131" s="8" t="s">
        <v>737</v>
      </c>
      <c r="H131" s="8" t="s">
        <v>137</v>
      </c>
      <c r="I131" s="11"/>
      <c r="J131" s="33" t="s">
        <v>738</v>
      </c>
    </row>
    <row r="132" spans="1:10" ht="64.5" customHeight="1" x14ac:dyDescent="0.25">
      <c r="A132" s="8" t="s">
        <v>757</v>
      </c>
      <c r="B132" s="13">
        <v>98283251</v>
      </c>
      <c r="C132" s="25" t="s">
        <v>740</v>
      </c>
      <c r="D132" s="13" t="s">
        <v>42</v>
      </c>
      <c r="E132" s="26" t="s">
        <v>360</v>
      </c>
      <c r="F132" s="13" t="s">
        <v>741</v>
      </c>
      <c r="G132" s="29" t="s">
        <v>742</v>
      </c>
      <c r="H132" s="27" t="s">
        <v>25</v>
      </c>
      <c r="I132" s="27"/>
      <c r="J132" s="28"/>
    </row>
    <row r="133" spans="1:10" ht="64.5" customHeight="1" x14ac:dyDescent="0.25">
      <c r="A133" s="13" t="s">
        <v>762</v>
      </c>
      <c r="B133" s="30">
        <v>39911269412</v>
      </c>
      <c r="C133" s="15" t="s">
        <v>744</v>
      </c>
      <c r="D133" s="16" t="s">
        <v>460</v>
      </c>
      <c r="E133" s="17" t="s">
        <v>745</v>
      </c>
      <c r="F133" s="30" t="s">
        <v>746</v>
      </c>
      <c r="G133" s="16" t="s">
        <v>747</v>
      </c>
      <c r="H133" s="30" t="s">
        <v>748</v>
      </c>
      <c r="I133" s="46" t="s">
        <v>749</v>
      </c>
      <c r="J133" s="33" t="s">
        <v>750</v>
      </c>
    </row>
    <row r="134" spans="1:10" ht="64.5" customHeight="1" x14ac:dyDescent="0.25">
      <c r="A134" s="8" t="s">
        <v>768</v>
      </c>
      <c r="B134" s="8">
        <v>98796882358</v>
      </c>
      <c r="C134" s="15" t="s">
        <v>752</v>
      </c>
      <c r="D134" s="16" t="s">
        <v>42</v>
      </c>
      <c r="E134" s="17" t="s">
        <v>753</v>
      </c>
      <c r="F134" s="29" t="s">
        <v>754</v>
      </c>
      <c r="G134" s="16" t="s">
        <v>755</v>
      </c>
      <c r="H134" s="16" t="s">
        <v>46</v>
      </c>
      <c r="I134" s="18" t="s">
        <v>756</v>
      </c>
      <c r="J134" s="11"/>
    </row>
    <row r="135" spans="1:10" ht="64.5" customHeight="1" x14ac:dyDescent="0.25">
      <c r="A135" s="8" t="s">
        <v>773</v>
      </c>
      <c r="B135" s="16">
        <v>91269407</v>
      </c>
      <c r="C135" s="15" t="s">
        <v>758</v>
      </c>
      <c r="D135" s="43" t="s">
        <v>388</v>
      </c>
      <c r="E135" s="17" t="s">
        <v>759</v>
      </c>
      <c r="F135" s="16" t="s">
        <v>760</v>
      </c>
      <c r="G135" s="43" t="s">
        <v>761</v>
      </c>
      <c r="H135" s="16" t="s">
        <v>25</v>
      </c>
      <c r="I135" s="18"/>
      <c r="J135" s="47"/>
    </row>
    <row r="136" spans="1:10" ht="64.5" customHeight="1" x14ac:dyDescent="0.25">
      <c r="A136" s="13" t="s">
        <v>777</v>
      </c>
      <c r="B136" s="16">
        <v>91272254</v>
      </c>
      <c r="C136" s="15" t="s">
        <v>763</v>
      </c>
      <c r="D136" s="48" t="s">
        <v>42</v>
      </c>
      <c r="E136" s="17" t="s">
        <v>764</v>
      </c>
      <c r="F136" s="16" t="s">
        <v>765</v>
      </c>
      <c r="G136" s="43" t="s">
        <v>766</v>
      </c>
      <c r="H136" s="16" t="s">
        <v>25</v>
      </c>
      <c r="I136" s="18" t="s">
        <v>767</v>
      </c>
      <c r="J136" s="47"/>
    </row>
    <row r="137" spans="1:10" ht="64.5" customHeight="1" x14ac:dyDescent="0.25">
      <c r="A137" s="8" t="s">
        <v>782</v>
      </c>
      <c r="B137" s="16">
        <v>97670715</v>
      </c>
      <c r="C137" s="15" t="s">
        <v>769</v>
      </c>
      <c r="D137" s="48"/>
      <c r="E137" s="17" t="s">
        <v>770</v>
      </c>
      <c r="F137" s="16" t="s">
        <v>771</v>
      </c>
      <c r="G137" s="43" t="s">
        <v>772</v>
      </c>
      <c r="H137" s="16" t="s">
        <v>17</v>
      </c>
      <c r="I137" s="18">
        <v>981871312</v>
      </c>
      <c r="J137" s="47"/>
    </row>
    <row r="138" spans="1:10" ht="64.5" customHeight="1" x14ac:dyDescent="0.25">
      <c r="A138" s="8" t="s">
        <v>787</v>
      </c>
      <c r="B138" s="13">
        <v>98339907</v>
      </c>
      <c r="C138" s="34" t="s">
        <v>774</v>
      </c>
      <c r="D138" s="13" t="s">
        <v>42</v>
      </c>
      <c r="E138" s="26" t="s">
        <v>450</v>
      </c>
      <c r="F138" s="13" t="s">
        <v>775</v>
      </c>
      <c r="G138" s="13" t="s">
        <v>776</v>
      </c>
      <c r="H138" s="27" t="s">
        <v>25</v>
      </c>
      <c r="I138" s="27"/>
      <c r="J138" s="42"/>
    </row>
    <row r="139" spans="1:10" ht="64.5" customHeight="1" x14ac:dyDescent="0.25">
      <c r="A139" s="13" t="s">
        <v>791</v>
      </c>
      <c r="B139" s="16">
        <v>24627231190</v>
      </c>
      <c r="C139" s="15" t="s">
        <v>778</v>
      </c>
      <c r="D139" s="48" t="s">
        <v>779</v>
      </c>
      <c r="E139" s="26" t="s">
        <v>243</v>
      </c>
      <c r="F139" s="29" t="s">
        <v>780</v>
      </c>
      <c r="G139" s="48" t="s">
        <v>781</v>
      </c>
      <c r="H139" s="29" t="s">
        <v>46</v>
      </c>
      <c r="I139" s="18"/>
      <c r="J139" s="47"/>
    </row>
    <row r="140" spans="1:10" ht="64.5" customHeight="1" x14ac:dyDescent="0.25">
      <c r="A140" s="8" t="s">
        <v>796</v>
      </c>
      <c r="B140" s="13">
        <v>98293206</v>
      </c>
      <c r="C140" s="34" t="s">
        <v>783</v>
      </c>
      <c r="D140" s="13" t="s">
        <v>42</v>
      </c>
      <c r="E140" s="26" t="s">
        <v>784</v>
      </c>
      <c r="F140" s="13" t="s">
        <v>785</v>
      </c>
      <c r="G140" s="13" t="s">
        <v>786</v>
      </c>
      <c r="H140" s="27" t="s">
        <v>25</v>
      </c>
      <c r="I140" s="42"/>
      <c r="J140" s="42"/>
    </row>
    <row r="141" spans="1:10" ht="64.5" customHeight="1" x14ac:dyDescent="0.25">
      <c r="A141" s="8" t="s">
        <v>801</v>
      </c>
      <c r="B141" s="16">
        <v>79897041732</v>
      </c>
      <c r="C141" s="15" t="s">
        <v>788</v>
      </c>
      <c r="D141" s="43" t="s">
        <v>42</v>
      </c>
      <c r="E141" s="26" t="s">
        <v>789</v>
      </c>
      <c r="F141" s="29" t="s">
        <v>790</v>
      </c>
      <c r="G141" s="48" t="s">
        <v>278</v>
      </c>
      <c r="H141" s="16" t="s">
        <v>25</v>
      </c>
      <c r="I141" s="18"/>
      <c r="J141" s="47"/>
    </row>
    <row r="142" spans="1:10" ht="64.5" customHeight="1" x14ac:dyDescent="0.25">
      <c r="A142" s="13" t="s">
        <v>805</v>
      </c>
      <c r="B142" s="8" t="s">
        <v>792</v>
      </c>
      <c r="C142" s="15" t="s">
        <v>793</v>
      </c>
      <c r="D142" s="16" t="s">
        <v>42</v>
      </c>
      <c r="E142" s="17" t="s">
        <v>341</v>
      </c>
      <c r="F142" s="16" t="s">
        <v>794</v>
      </c>
      <c r="G142" s="16" t="s">
        <v>795</v>
      </c>
      <c r="H142" s="16" t="s">
        <v>46</v>
      </c>
      <c r="I142" s="11"/>
      <c r="J142" s="11"/>
    </row>
    <row r="143" spans="1:10" ht="64.5" customHeight="1" x14ac:dyDescent="0.25">
      <c r="A143" s="8" t="s">
        <v>810</v>
      </c>
      <c r="B143" s="8">
        <v>89216731178</v>
      </c>
      <c r="C143" s="15" t="s">
        <v>797</v>
      </c>
      <c r="D143" s="16" t="s">
        <v>42</v>
      </c>
      <c r="E143" s="17" t="s">
        <v>50</v>
      </c>
      <c r="F143" s="16" t="s">
        <v>798</v>
      </c>
      <c r="G143" s="16" t="s">
        <v>799</v>
      </c>
      <c r="H143" s="16" t="s">
        <v>92</v>
      </c>
      <c r="I143" s="18" t="s">
        <v>800</v>
      </c>
      <c r="J143" s="11"/>
    </row>
    <row r="144" spans="1:10" ht="75.599999999999994" customHeight="1" x14ac:dyDescent="0.25">
      <c r="A144" s="8" t="s">
        <v>816</v>
      </c>
      <c r="B144" s="13">
        <v>98280406</v>
      </c>
      <c r="C144" s="25" t="s">
        <v>802</v>
      </c>
      <c r="D144" s="13" t="s">
        <v>42</v>
      </c>
      <c r="E144" s="26" t="s">
        <v>253</v>
      </c>
      <c r="F144" s="13" t="s">
        <v>803</v>
      </c>
      <c r="G144" s="13" t="s">
        <v>804</v>
      </c>
      <c r="H144" s="27" t="s">
        <v>25</v>
      </c>
      <c r="I144" s="27"/>
      <c r="J144" s="28"/>
    </row>
    <row r="145" spans="1:10" ht="64.5" customHeight="1" x14ac:dyDescent="0.25">
      <c r="A145" s="13" t="s">
        <v>822</v>
      </c>
      <c r="B145" s="8">
        <v>91270545</v>
      </c>
      <c r="C145" s="9" t="s">
        <v>806</v>
      </c>
      <c r="D145" s="8" t="s">
        <v>42</v>
      </c>
      <c r="E145" s="10" t="s">
        <v>62</v>
      </c>
      <c r="F145" s="8" t="s">
        <v>807</v>
      </c>
      <c r="G145" s="8" t="s">
        <v>808</v>
      </c>
      <c r="H145" s="8" t="s">
        <v>221</v>
      </c>
      <c r="I145" s="11" t="s">
        <v>809</v>
      </c>
      <c r="J145" s="12" t="str">
        <f>HYPERLINK("mailto:mario.cerovec2@gmail.com","mario.cerovec2@gmail.com")</f>
        <v>mario.cerovec2@gmail.com</v>
      </c>
    </row>
    <row r="146" spans="1:10" ht="64.5" customHeight="1" x14ac:dyDescent="0.25">
      <c r="A146" s="8" t="s">
        <v>828</v>
      </c>
      <c r="B146" s="16">
        <v>9671321261</v>
      </c>
      <c r="C146" s="15" t="s">
        <v>811</v>
      </c>
      <c r="D146" s="29" t="s">
        <v>316</v>
      </c>
      <c r="E146" s="26" t="s">
        <v>812</v>
      </c>
      <c r="F146" s="29" t="s">
        <v>813</v>
      </c>
      <c r="G146" s="29" t="s">
        <v>814</v>
      </c>
      <c r="H146" s="8" t="s">
        <v>46</v>
      </c>
      <c r="I146" s="18"/>
      <c r="J146" s="33" t="s">
        <v>815</v>
      </c>
    </row>
    <row r="147" spans="1:10" ht="64.5" customHeight="1" x14ac:dyDescent="0.25">
      <c r="A147" s="8" t="s">
        <v>833</v>
      </c>
      <c r="B147" s="16">
        <v>97872253</v>
      </c>
      <c r="C147" s="15" t="s">
        <v>817</v>
      </c>
      <c r="D147" s="8" t="s">
        <v>42</v>
      </c>
      <c r="E147" s="26" t="s">
        <v>818</v>
      </c>
      <c r="F147" s="16" t="s">
        <v>819</v>
      </c>
      <c r="G147" s="16" t="s">
        <v>820</v>
      </c>
      <c r="H147" s="16" t="s">
        <v>464</v>
      </c>
      <c r="I147" s="18"/>
      <c r="J147" s="33" t="s">
        <v>821</v>
      </c>
    </row>
    <row r="148" spans="1:10" ht="64.5" customHeight="1" x14ac:dyDescent="0.25">
      <c r="A148" s="13" t="s">
        <v>840</v>
      </c>
      <c r="B148" s="16">
        <v>97449741</v>
      </c>
      <c r="C148" s="15" t="s">
        <v>823</v>
      </c>
      <c r="D148" s="43" t="s">
        <v>42</v>
      </c>
      <c r="E148" s="17" t="s">
        <v>419</v>
      </c>
      <c r="F148" s="16" t="s">
        <v>824</v>
      </c>
      <c r="G148" s="43" t="s">
        <v>825</v>
      </c>
      <c r="H148" s="16" t="s">
        <v>826</v>
      </c>
      <c r="I148" s="18" t="s">
        <v>827</v>
      </c>
      <c r="J148" s="44" t="str">
        <f>HYPERLINK("mailto:darko.hecek@gmail.com","darko.hecek@gmail.com")</f>
        <v>darko.hecek@gmail.com</v>
      </c>
    </row>
    <row r="149" spans="1:10" ht="64.5" customHeight="1" x14ac:dyDescent="0.25">
      <c r="A149" s="8" t="s">
        <v>845</v>
      </c>
      <c r="B149" s="16">
        <v>60837677327</v>
      </c>
      <c r="C149" s="15" t="s">
        <v>2905</v>
      </c>
      <c r="D149" s="43" t="s">
        <v>42</v>
      </c>
      <c r="E149" s="26" t="s">
        <v>2906</v>
      </c>
      <c r="F149" s="29" t="s">
        <v>2907</v>
      </c>
      <c r="G149" s="48" t="s">
        <v>2908</v>
      </c>
      <c r="H149" s="16" t="s">
        <v>826</v>
      </c>
      <c r="I149" s="18"/>
      <c r="J149" s="44"/>
    </row>
    <row r="150" spans="1:10" ht="64.5" customHeight="1" x14ac:dyDescent="0.25">
      <c r="A150" s="8" t="s">
        <v>850</v>
      </c>
      <c r="B150" s="13">
        <v>98345575</v>
      </c>
      <c r="C150" s="34" t="s">
        <v>829</v>
      </c>
      <c r="D150" s="13" t="s">
        <v>42</v>
      </c>
      <c r="E150" s="26" t="s">
        <v>830</v>
      </c>
      <c r="F150" s="13" t="s">
        <v>831</v>
      </c>
      <c r="G150" s="13" t="s">
        <v>832</v>
      </c>
      <c r="H150" s="27" t="s">
        <v>25</v>
      </c>
      <c r="I150" s="42"/>
      <c r="J150" s="42"/>
    </row>
    <row r="151" spans="1:10" ht="64.5" customHeight="1" x14ac:dyDescent="0.25">
      <c r="A151" s="13" t="s">
        <v>857</v>
      </c>
      <c r="B151" s="16">
        <v>91269083</v>
      </c>
      <c r="C151" s="15" t="s">
        <v>834</v>
      </c>
      <c r="D151" s="43" t="s">
        <v>13</v>
      </c>
      <c r="E151" s="17" t="s">
        <v>835</v>
      </c>
      <c r="F151" s="16" t="s">
        <v>836</v>
      </c>
      <c r="G151" s="43" t="s">
        <v>837</v>
      </c>
      <c r="H151" s="16" t="s">
        <v>25</v>
      </c>
      <c r="I151" s="18" t="s">
        <v>838</v>
      </c>
      <c r="J151" s="49" t="s">
        <v>839</v>
      </c>
    </row>
    <row r="152" spans="1:10" ht="64.5" customHeight="1" x14ac:dyDescent="0.25">
      <c r="A152" s="8" t="s">
        <v>863</v>
      </c>
      <c r="B152" s="13">
        <v>98325736</v>
      </c>
      <c r="C152" s="34" t="s">
        <v>841</v>
      </c>
      <c r="D152" s="29" t="s">
        <v>42</v>
      </c>
      <c r="E152" s="17" t="s">
        <v>842</v>
      </c>
      <c r="F152" s="13" t="s">
        <v>843</v>
      </c>
      <c r="G152" s="13" t="s">
        <v>844</v>
      </c>
      <c r="H152" s="27" t="s">
        <v>25</v>
      </c>
      <c r="I152" s="42"/>
      <c r="J152" s="42"/>
    </row>
    <row r="153" spans="1:10" ht="64.5" customHeight="1" x14ac:dyDescent="0.25">
      <c r="A153" s="8" t="s">
        <v>864</v>
      </c>
      <c r="B153" s="8">
        <v>91273307</v>
      </c>
      <c r="C153" s="9" t="s">
        <v>846</v>
      </c>
      <c r="D153" s="8" t="s">
        <v>42</v>
      </c>
      <c r="E153" s="10" t="s">
        <v>237</v>
      </c>
      <c r="F153" s="8" t="s">
        <v>847</v>
      </c>
      <c r="G153" s="8" t="s">
        <v>848</v>
      </c>
      <c r="H153" s="8" t="s">
        <v>25</v>
      </c>
      <c r="I153" s="11" t="s">
        <v>849</v>
      </c>
      <c r="J153" s="12" t="str">
        <f>HYPERLINK("mailto:mk.kusen@gmail.com","mk.kusen@gmail.com")</f>
        <v>mk.kusen@gmail.com</v>
      </c>
    </row>
    <row r="154" spans="1:10" ht="64.5" customHeight="1" x14ac:dyDescent="0.25">
      <c r="A154" s="13" t="s">
        <v>872</v>
      </c>
      <c r="B154" s="8">
        <v>94328896313</v>
      </c>
      <c r="C154" s="15" t="s">
        <v>851</v>
      </c>
      <c r="D154" s="8" t="s">
        <v>42</v>
      </c>
      <c r="E154" s="10" t="s">
        <v>852</v>
      </c>
      <c r="F154" s="16" t="s">
        <v>853</v>
      </c>
      <c r="G154" s="16" t="s">
        <v>854</v>
      </c>
      <c r="H154" s="16" t="s">
        <v>46</v>
      </c>
      <c r="I154" s="22" t="s">
        <v>855</v>
      </c>
      <c r="J154" s="50" t="s">
        <v>856</v>
      </c>
    </row>
    <row r="155" spans="1:10" ht="64.5" customHeight="1" x14ac:dyDescent="0.25">
      <c r="A155" s="8" t="s">
        <v>877</v>
      </c>
      <c r="B155" s="8">
        <v>72774082780</v>
      </c>
      <c r="C155" s="15" t="s">
        <v>858</v>
      </c>
      <c r="D155" s="8" t="s">
        <v>42</v>
      </c>
      <c r="E155" s="10" t="s">
        <v>859</v>
      </c>
      <c r="F155" s="16" t="s">
        <v>860</v>
      </c>
      <c r="G155" s="16" t="s">
        <v>861</v>
      </c>
      <c r="H155" s="16" t="s">
        <v>46</v>
      </c>
      <c r="I155" s="18" t="s">
        <v>862</v>
      </c>
      <c r="J155" s="18"/>
    </row>
    <row r="156" spans="1:10" ht="64.5" customHeight="1" x14ac:dyDescent="0.25">
      <c r="A156" s="8" t="s">
        <v>882</v>
      </c>
      <c r="B156" s="8">
        <v>91270324</v>
      </c>
      <c r="C156" s="9" t="s">
        <v>865</v>
      </c>
      <c r="D156" s="8" t="s">
        <v>42</v>
      </c>
      <c r="E156" s="10" t="s">
        <v>866</v>
      </c>
      <c r="F156" s="8" t="s">
        <v>867</v>
      </c>
      <c r="G156" s="8" t="s">
        <v>868</v>
      </c>
      <c r="H156" s="8" t="s">
        <v>869</v>
      </c>
      <c r="I156" s="11" t="s">
        <v>870</v>
      </c>
      <c r="J156" s="33" t="s">
        <v>871</v>
      </c>
    </row>
    <row r="157" spans="1:10" ht="64.5" customHeight="1" x14ac:dyDescent="0.25">
      <c r="A157" s="13" t="s">
        <v>887</v>
      </c>
      <c r="B157" s="8">
        <v>20052404710</v>
      </c>
      <c r="C157" s="15" t="s">
        <v>873</v>
      </c>
      <c r="D157" s="8" t="s">
        <v>42</v>
      </c>
      <c r="E157" s="10" t="s">
        <v>874</v>
      </c>
      <c r="F157" s="16" t="s">
        <v>875</v>
      </c>
      <c r="G157" s="16" t="s">
        <v>876</v>
      </c>
      <c r="H157" s="16" t="s">
        <v>73</v>
      </c>
      <c r="I157" s="18"/>
      <c r="J157" s="18"/>
    </row>
    <row r="158" spans="1:10" ht="64.5" customHeight="1" x14ac:dyDescent="0.25">
      <c r="A158" s="8" t="s">
        <v>892</v>
      </c>
      <c r="B158" s="8">
        <v>65418882495</v>
      </c>
      <c r="C158" s="9" t="s">
        <v>878</v>
      </c>
      <c r="D158" s="8" t="s">
        <v>42</v>
      </c>
      <c r="E158" s="10" t="s">
        <v>879</v>
      </c>
      <c r="F158" s="8" t="s">
        <v>880</v>
      </c>
      <c r="G158" s="8" t="s">
        <v>881</v>
      </c>
      <c r="H158" s="8" t="s">
        <v>46</v>
      </c>
      <c r="I158" s="11"/>
      <c r="J158" s="12"/>
    </row>
    <row r="159" spans="1:10" ht="64.5" customHeight="1" x14ac:dyDescent="0.25">
      <c r="A159" s="8" t="s">
        <v>897</v>
      </c>
      <c r="B159" s="8">
        <v>91270677</v>
      </c>
      <c r="C159" s="9" t="s">
        <v>883</v>
      </c>
      <c r="D159" s="8" t="s">
        <v>42</v>
      </c>
      <c r="E159" s="10" t="s">
        <v>231</v>
      </c>
      <c r="F159" s="8" t="s">
        <v>884</v>
      </c>
      <c r="G159" s="8" t="s">
        <v>885</v>
      </c>
      <c r="H159" s="8" t="s">
        <v>25</v>
      </c>
      <c r="I159" s="11" t="s">
        <v>886</v>
      </c>
      <c r="J159" s="12" t="str">
        <f>HYPERLINK("mailto:nena.vincetic@gmail.com","nena.vincetic@gmail.com")</f>
        <v>nena.vincetic@gmail.com</v>
      </c>
    </row>
    <row r="160" spans="1:10" ht="64.5" customHeight="1" x14ac:dyDescent="0.25">
      <c r="A160" s="13" t="s">
        <v>902</v>
      </c>
      <c r="B160" s="8">
        <v>90154720</v>
      </c>
      <c r="C160" s="9" t="s">
        <v>888</v>
      </c>
      <c r="D160" s="8" t="s">
        <v>42</v>
      </c>
      <c r="E160" s="10" t="s">
        <v>50</v>
      </c>
      <c r="F160" s="8" t="s">
        <v>889</v>
      </c>
      <c r="G160" s="8" t="s">
        <v>890</v>
      </c>
      <c r="H160" s="8" t="s">
        <v>137</v>
      </c>
      <c r="I160" s="11" t="s">
        <v>891</v>
      </c>
      <c r="J160" s="12"/>
    </row>
    <row r="161" spans="1:10" ht="64.5" customHeight="1" x14ac:dyDescent="0.25">
      <c r="A161" s="8" t="s">
        <v>907</v>
      </c>
      <c r="B161" s="13">
        <v>98334859</v>
      </c>
      <c r="C161" s="25" t="s">
        <v>893</v>
      </c>
      <c r="D161" s="29" t="s">
        <v>42</v>
      </c>
      <c r="E161" s="26" t="s">
        <v>894</v>
      </c>
      <c r="F161" s="13" t="s">
        <v>895</v>
      </c>
      <c r="G161" s="13" t="s">
        <v>896</v>
      </c>
      <c r="H161" s="27" t="s">
        <v>25</v>
      </c>
      <c r="I161" s="27"/>
      <c r="J161" s="27"/>
    </row>
    <row r="162" spans="1:10" ht="64.5" customHeight="1" x14ac:dyDescent="0.25">
      <c r="A162" s="8" t="s">
        <v>913</v>
      </c>
      <c r="B162" s="8">
        <v>57424885151</v>
      </c>
      <c r="C162" s="9" t="s">
        <v>898</v>
      </c>
      <c r="D162" s="8" t="s">
        <v>42</v>
      </c>
      <c r="E162" s="10" t="s">
        <v>899</v>
      </c>
      <c r="F162" s="8" t="s">
        <v>900</v>
      </c>
      <c r="G162" s="8" t="s">
        <v>901</v>
      </c>
      <c r="H162" s="8" t="s">
        <v>46</v>
      </c>
      <c r="I162" s="11"/>
      <c r="J162" s="12"/>
    </row>
    <row r="163" spans="1:10" ht="64.5" customHeight="1" x14ac:dyDescent="0.25">
      <c r="A163" s="13" t="s">
        <v>919</v>
      </c>
      <c r="B163" s="30">
        <v>34746550142</v>
      </c>
      <c r="C163" s="15" t="s">
        <v>903</v>
      </c>
      <c r="D163" s="16" t="s">
        <v>316</v>
      </c>
      <c r="E163" s="17" t="s">
        <v>904</v>
      </c>
      <c r="F163" s="30" t="s">
        <v>905</v>
      </c>
      <c r="G163" s="16" t="s">
        <v>906</v>
      </c>
      <c r="H163" s="30" t="s">
        <v>631</v>
      </c>
      <c r="I163" s="31"/>
      <c r="J163" s="31"/>
    </row>
    <row r="164" spans="1:10" ht="64.5" customHeight="1" x14ac:dyDescent="0.25">
      <c r="A164" s="8" t="s">
        <v>925</v>
      </c>
      <c r="B164" s="8">
        <v>85179640019</v>
      </c>
      <c r="C164" s="15" t="s">
        <v>908</v>
      </c>
      <c r="D164" s="16" t="s">
        <v>42</v>
      </c>
      <c r="E164" s="17" t="s">
        <v>909</v>
      </c>
      <c r="F164" s="16" t="s">
        <v>910</v>
      </c>
      <c r="G164" s="16" t="s">
        <v>911</v>
      </c>
      <c r="H164" s="16" t="s">
        <v>46</v>
      </c>
      <c r="I164" s="18" t="s">
        <v>912</v>
      </c>
      <c r="J164" s="11"/>
    </row>
    <row r="165" spans="1:10" ht="64.5" customHeight="1" x14ac:dyDescent="0.25">
      <c r="A165" s="8" t="s">
        <v>931</v>
      </c>
      <c r="B165" s="8">
        <v>92669328</v>
      </c>
      <c r="C165" s="9" t="s">
        <v>914</v>
      </c>
      <c r="D165" s="8" t="s">
        <v>388</v>
      </c>
      <c r="E165" s="10" t="s">
        <v>915</v>
      </c>
      <c r="F165" s="8" t="s">
        <v>916</v>
      </c>
      <c r="G165" s="8" t="s">
        <v>917</v>
      </c>
      <c r="H165" s="8" t="s">
        <v>25</v>
      </c>
      <c r="I165" s="11" t="s">
        <v>918</v>
      </c>
      <c r="J165" s="12" t="str">
        <f>HYPERLINK("mailto:niskogradnja.kelemen@gmail.com","niskogradnja.kelemen@gmail.com")</f>
        <v>niskogradnja.kelemen@gmail.com</v>
      </c>
    </row>
    <row r="166" spans="1:10" ht="64.5" customHeight="1" x14ac:dyDescent="0.25">
      <c r="A166" s="13" t="s">
        <v>937</v>
      </c>
      <c r="B166" s="8">
        <v>90152808</v>
      </c>
      <c r="C166" s="9" t="s">
        <v>920</v>
      </c>
      <c r="D166" s="8" t="s">
        <v>42</v>
      </c>
      <c r="E166" s="10" t="s">
        <v>921</v>
      </c>
      <c r="F166" s="8" t="s">
        <v>922</v>
      </c>
      <c r="G166" s="8" t="s">
        <v>923</v>
      </c>
      <c r="H166" s="8" t="s">
        <v>17</v>
      </c>
      <c r="I166" s="11" t="s">
        <v>924</v>
      </c>
      <c r="J166" s="12" t="str">
        <f>HYPERLINK("mailto:info@lackovicbus.hr","info@lackovicbus.hr")</f>
        <v>info@lackovicbus.hr</v>
      </c>
    </row>
    <row r="167" spans="1:10" ht="64.5" customHeight="1" x14ac:dyDescent="0.25">
      <c r="A167" s="8" t="s">
        <v>943</v>
      </c>
      <c r="B167" s="13" t="s">
        <v>926</v>
      </c>
      <c r="C167" s="25" t="s">
        <v>927</v>
      </c>
      <c r="D167" s="13" t="s">
        <v>42</v>
      </c>
      <c r="E167" s="26" t="s">
        <v>928</v>
      </c>
      <c r="F167" s="13" t="s">
        <v>929</v>
      </c>
      <c r="G167" s="13" t="s">
        <v>930</v>
      </c>
      <c r="H167" s="27" t="s">
        <v>25</v>
      </c>
      <c r="I167" s="27"/>
      <c r="J167" s="28"/>
    </row>
    <row r="168" spans="1:10" ht="64.5" customHeight="1" x14ac:dyDescent="0.25">
      <c r="A168" s="8" t="s">
        <v>949</v>
      </c>
      <c r="B168" s="8">
        <v>91270995</v>
      </c>
      <c r="C168" s="9" t="s">
        <v>932</v>
      </c>
      <c r="D168" s="8" t="s">
        <v>13</v>
      </c>
      <c r="E168" s="10" t="s">
        <v>933</v>
      </c>
      <c r="F168" s="8" t="s">
        <v>934</v>
      </c>
      <c r="G168" s="8" t="s">
        <v>935</v>
      </c>
      <c r="H168" s="8" t="s">
        <v>25</v>
      </c>
      <c r="I168" s="11" t="s">
        <v>936</v>
      </c>
      <c r="J168" s="12" t="str">
        <f>HYPERLINK("mailto:stolarija.friscic@gmail.com","stolarija.friscic@gmail.com")</f>
        <v>stolarija.friscic@gmail.com</v>
      </c>
    </row>
    <row r="169" spans="1:10" ht="64.5" customHeight="1" x14ac:dyDescent="0.25">
      <c r="A169" s="13" t="s">
        <v>955</v>
      </c>
      <c r="B169" s="16">
        <v>20132528596</v>
      </c>
      <c r="C169" s="15" t="s">
        <v>938</v>
      </c>
      <c r="D169" s="16" t="s">
        <v>42</v>
      </c>
      <c r="E169" s="17" t="s">
        <v>939</v>
      </c>
      <c r="F169" s="16" t="s">
        <v>940</v>
      </c>
      <c r="G169" s="16" t="s">
        <v>941</v>
      </c>
      <c r="H169" s="16" t="s">
        <v>46</v>
      </c>
      <c r="I169" s="18" t="s">
        <v>942</v>
      </c>
      <c r="J169" s="18"/>
    </row>
    <row r="170" spans="1:10" ht="64.5" customHeight="1" x14ac:dyDescent="0.25">
      <c r="A170" s="8" t="s">
        <v>961</v>
      </c>
      <c r="B170" s="30" t="s">
        <v>944</v>
      </c>
      <c r="C170" s="15" t="s">
        <v>945</v>
      </c>
      <c r="D170" s="16" t="s">
        <v>700</v>
      </c>
      <c r="E170" s="17" t="s">
        <v>701</v>
      </c>
      <c r="F170" s="30" t="s">
        <v>946</v>
      </c>
      <c r="G170" s="16" t="s">
        <v>947</v>
      </c>
      <c r="H170" s="30" t="s">
        <v>948</v>
      </c>
      <c r="I170" s="31"/>
      <c r="J170" s="31"/>
    </row>
    <row r="171" spans="1:10" ht="64.5" customHeight="1" x14ac:dyDescent="0.25">
      <c r="A171" s="8" t="s">
        <v>966</v>
      </c>
      <c r="B171" s="8">
        <v>91272483</v>
      </c>
      <c r="C171" s="9" t="s">
        <v>950</v>
      </c>
      <c r="D171" s="8" t="s">
        <v>42</v>
      </c>
      <c r="E171" s="10" t="s">
        <v>951</v>
      </c>
      <c r="F171" s="8" t="s">
        <v>952</v>
      </c>
      <c r="G171" s="8" t="s">
        <v>953</v>
      </c>
      <c r="H171" s="8" t="s">
        <v>25</v>
      </c>
      <c r="I171" s="11" t="s">
        <v>954</v>
      </c>
      <c r="J171" s="12" t="str">
        <f>HYPERLINK("mailto:tkocet@yahoo.com","tkocet@yahoo.com")</f>
        <v>tkocet@yahoo.com</v>
      </c>
    </row>
    <row r="172" spans="1:10" ht="64.5" customHeight="1" x14ac:dyDescent="0.25">
      <c r="A172" s="13" t="s">
        <v>970</v>
      </c>
      <c r="B172" s="8">
        <v>92383793</v>
      </c>
      <c r="C172" s="9" t="s">
        <v>956</v>
      </c>
      <c r="D172" s="8" t="s">
        <v>42</v>
      </c>
      <c r="E172" s="10" t="s">
        <v>287</v>
      </c>
      <c r="F172" s="8" t="s">
        <v>957</v>
      </c>
      <c r="G172" s="8" t="s">
        <v>958</v>
      </c>
      <c r="H172" s="8" t="s">
        <v>25</v>
      </c>
      <c r="I172" s="11" t="s">
        <v>959</v>
      </c>
      <c r="J172" s="33" t="s">
        <v>960</v>
      </c>
    </row>
    <row r="173" spans="1:10" ht="64.5" customHeight="1" x14ac:dyDescent="0.25">
      <c r="A173" s="8" t="s">
        <v>974</v>
      </c>
      <c r="B173" s="8">
        <v>92384374</v>
      </c>
      <c r="C173" s="9" t="s">
        <v>962</v>
      </c>
      <c r="D173" s="8" t="s">
        <v>13</v>
      </c>
      <c r="E173" s="10" t="s">
        <v>963</v>
      </c>
      <c r="F173" s="8" t="s">
        <v>964</v>
      </c>
      <c r="G173" s="8" t="s">
        <v>965</v>
      </c>
      <c r="H173" s="8" t="s">
        <v>532</v>
      </c>
      <c r="I173" s="11"/>
      <c r="J173" s="12" t="str">
        <f>HYPERLINK("mailto:jppetrinjak@gmailcom","jppetrinjak@gmailcom")</f>
        <v>jppetrinjak@gmailcom</v>
      </c>
    </row>
    <row r="174" spans="1:10" ht="64.5" customHeight="1" x14ac:dyDescent="0.25">
      <c r="A174" s="8" t="s">
        <v>981</v>
      </c>
      <c r="B174" s="8">
        <v>98171712</v>
      </c>
      <c r="C174" s="9" t="s">
        <v>967</v>
      </c>
      <c r="D174" s="8" t="s">
        <v>42</v>
      </c>
      <c r="E174" s="10" t="s">
        <v>425</v>
      </c>
      <c r="F174" s="8" t="s">
        <v>968</v>
      </c>
      <c r="G174" s="8" t="s">
        <v>969</v>
      </c>
      <c r="H174" s="8" t="s">
        <v>631</v>
      </c>
      <c r="I174" s="11"/>
      <c r="J174" s="12"/>
    </row>
    <row r="175" spans="1:10" ht="64.5" customHeight="1" x14ac:dyDescent="0.25">
      <c r="A175" s="13" t="s">
        <v>988</v>
      </c>
      <c r="B175" s="51">
        <v>79218585650</v>
      </c>
      <c r="C175" s="52" t="s">
        <v>971</v>
      </c>
      <c r="D175" s="8" t="s">
        <v>42</v>
      </c>
      <c r="E175" s="26" t="s">
        <v>608</v>
      </c>
      <c r="F175" s="16" t="s">
        <v>972</v>
      </c>
      <c r="G175" s="16" t="s">
        <v>973</v>
      </c>
      <c r="H175" s="8" t="s">
        <v>131</v>
      </c>
      <c r="I175" s="18"/>
      <c r="J175" s="33"/>
    </row>
    <row r="176" spans="1:10" ht="64.5" customHeight="1" x14ac:dyDescent="0.25">
      <c r="A176" s="8" t="s">
        <v>994</v>
      </c>
      <c r="B176" s="51">
        <v>76018861510</v>
      </c>
      <c r="C176" s="52" t="s">
        <v>975</v>
      </c>
      <c r="D176" s="53" t="s">
        <v>21</v>
      </c>
      <c r="E176" s="26" t="s">
        <v>976</v>
      </c>
      <c r="F176" s="29" t="s">
        <v>977</v>
      </c>
      <c r="G176" s="16" t="s">
        <v>978</v>
      </c>
      <c r="H176" s="8" t="s">
        <v>25</v>
      </c>
      <c r="I176" s="18" t="s">
        <v>979</v>
      </c>
      <c r="J176" s="33" t="s">
        <v>980</v>
      </c>
    </row>
    <row r="177" spans="1:10" ht="64.5" customHeight="1" x14ac:dyDescent="0.25">
      <c r="A177" s="8" t="s">
        <v>1000</v>
      </c>
      <c r="B177" s="8">
        <v>91273102</v>
      </c>
      <c r="C177" s="9" t="s">
        <v>982</v>
      </c>
      <c r="D177" s="8" t="s">
        <v>983</v>
      </c>
      <c r="E177" s="10" t="s">
        <v>984</v>
      </c>
      <c r="F177" s="8" t="s">
        <v>985</v>
      </c>
      <c r="G177" s="8" t="s">
        <v>986</v>
      </c>
      <c r="H177" s="8" t="s">
        <v>17</v>
      </c>
      <c r="I177" s="11" t="s">
        <v>987</v>
      </c>
      <c r="J177" s="12" t="str">
        <f>HYPERLINK("mailto:pilanarafaj@gmail.com","pilanarafaj@gmail.com")</f>
        <v>pilanarafaj@gmail.com</v>
      </c>
    </row>
    <row r="178" spans="1:10" ht="64.5" customHeight="1" x14ac:dyDescent="0.25">
      <c r="A178" s="13" t="s">
        <v>1006</v>
      </c>
      <c r="B178" s="8">
        <v>86371735087</v>
      </c>
      <c r="C178" s="9" t="s">
        <v>989</v>
      </c>
      <c r="D178" s="8" t="s">
        <v>983</v>
      </c>
      <c r="E178" s="10" t="s">
        <v>984</v>
      </c>
      <c r="F178" s="8" t="s">
        <v>990</v>
      </c>
      <c r="G178" s="8" t="s">
        <v>991</v>
      </c>
      <c r="H178" s="8" t="s">
        <v>25</v>
      </c>
      <c r="I178" s="11" t="s">
        <v>992</v>
      </c>
      <c r="J178" s="33" t="s">
        <v>993</v>
      </c>
    </row>
    <row r="179" spans="1:10" ht="64.5" customHeight="1" x14ac:dyDescent="0.25">
      <c r="A179" s="8" t="s">
        <v>1013</v>
      </c>
      <c r="B179" s="8">
        <v>90156234</v>
      </c>
      <c r="C179" s="9" t="s">
        <v>995</v>
      </c>
      <c r="D179" s="8" t="s">
        <v>13</v>
      </c>
      <c r="E179" s="10" t="s">
        <v>996</v>
      </c>
      <c r="F179" s="8" t="s">
        <v>997</v>
      </c>
      <c r="G179" s="8" t="s">
        <v>998</v>
      </c>
      <c r="H179" s="8" t="s">
        <v>25</v>
      </c>
      <c r="I179" s="11" t="s">
        <v>999</v>
      </c>
      <c r="J179" s="12" t="str">
        <f>HYPERLINK("mailto:pino.mastin@gmail.com","pino.mastin@gmail.com")</f>
        <v>pino.mastin@gmail.com</v>
      </c>
    </row>
    <row r="180" spans="1:10" ht="64.5" customHeight="1" x14ac:dyDescent="0.25">
      <c r="A180" s="8" t="s">
        <v>1019</v>
      </c>
      <c r="B180" s="8">
        <v>91273056</v>
      </c>
      <c r="C180" s="9" t="s">
        <v>1001</v>
      </c>
      <c r="D180" s="8" t="s">
        <v>42</v>
      </c>
      <c r="E180" s="10" t="s">
        <v>425</v>
      </c>
      <c r="F180" s="8" t="s">
        <v>1002</v>
      </c>
      <c r="G180" s="8" t="s">
        <v>1003</v>
      </c>
      <c r="H180" s="8" t="s">
        <v>25</v>
      </c>
      <c r="I180" s="11" t="s">
        <v>1004</v>
      </c>
      <c r="J180" s="12" t="s">
        <v>1005</v>
      </c>
    </row>
    <row r="181" spans="1:10" ht="64.5" customHeight="1" x14ac:dyDescent="0.25">
      <c r="A181" s="13" t="s">
        <v>1024</v>
      </c>
      <c r="B181" s="16">
        <v>10832821331</v>
      </c>
      <c r="C181" s="15" t="s">
        <v>1007</v>
      </c>
      <c r="D181" s="16" t="s">
        <v>1008</v>
      </c>
      <c r="E181" s="17" t="s">
        <v>1009</v>
      </c>
      <c r="F181" s="16" t="s">
        <v>1010</v>
      </c>
      <c r="G181" s="16" t="s">
        <v>1011</v>
      </c>
      <c r="H181" s="16" t="s">
        <v>46</v>
      </c>
      <c r="I181" s="18" t="s">
        <v>1012</v>
      </c>
      <c r="J181" s="18"/>
    </row>
    <row r="182" spans="1:10" ht="64.5" customHeight="1" x14ac:dyDescent="0.25">
      <c r="A182" s="8" t="s">
        <v>1030</v>
      </c>
      <c r="B182" s="8">
        <v>97343170</v>
      </c>
      <c r="C182" s="9" t="s">
        <v>1014</v>
      </c>
      <c r="D182" s="8" t="s">
        <v>42</v>
      </c>
      <c r="E182" s="10" t="s">
        <v>1015</v>
      </c>
      <c r="F182" s="8" t="s">
        <v>1016</v>
      </c>
      <c r="G182" s="8" t="s">
        <v>1017</v>
      </c>
      <c r="H182" s="8" t="s">
        <v>25</v>
      </c>
      <c r="I182" s="11" t="s">
        <v>1018</v>
      </c>
      <c r="J182" s="54"/>
    </row>
    <row r="183" spans="1:10" ht="64.5" customHeight="1" x14ac:dyDescent="0.25">
      <c r="A183" s="8" t="s">
        <v>1036</v>
      </c>
      <c r="B183" s="16">
        <v>59088104159</v>
      </c>
      <c r="C183" s="15" t="s">
        <v>1020</v>
      </c>
      <c r="D183" s="16" t="s">
        <v>42</v>
      </c>
      <c r="E183" s="17" t="s">
        <v>50</v>
      </c>
      <c r="F183" s="16" t="s">
        <v>1021</v>
      </c>
      <c r="G183" s="16" t="s">
        <v>1022</v>
      </c>
      <c r="H183" s="16" t="s">
        <v>92</v>
      </c>
      <c r="I183" s="22" t="s">
        <v>1023</v>
      </c>
      <c r="J183" s="18"/>
    </row>
    <row r="184" spans="1:10" ht="64.5" customHeight="1" x14ac:dyDescent="0.25">
      <c r="A184" s="13" t="s">
        <v>1041</v>
      </c>
      <c r="B184" s="8">
        <v>91273641</v>
      </c>
      <c r="C184" s="9" t="s">
        <v>1025</v>
      </c>
      <c r="D184" s="8" t="s">
        <v>619</v>
      </c>
      <c r="E184" s="10" t="s">
        <v>1026</v>
      </c>
      <c r="F184" s="8" t="s">
        <v>1027</v>
      </c>
      <c r="G184" s="8" t="s">
        <v>1028</v>
      </c>
      <c r="H184" s="8" t="s">
        <v>25</v>
      </c>
      <c r="I184" s="11" t="s">
        <v>1029</v>
      </c>
      <c r="J184" s="12"/>
    </row>
    <row r="185" spans="1:10" ht="64.5" customHeight="1" x14ac:dyDescent="0.25">
      <c r="A185" s="8" t="s">
        <v>1047</v>
      </c>
      <c r="B185" s="8">
        <v>90134753</v>
      </c>
      <c r="C185" s="9" t="s">
        <v>1031</v>
      </c>
      <c r="D185" s="8" t="s">
        <v>42</v>
      </c>
      <c r="E185" s="10" t="s">
        <v>1032</v>
      </c>
      <c r="F185" s="8" t="s">
        <v>1033</v>
      </c>
      <c r="G185" s="8" t="s">
        <v>1034</v>
      </c>
      <c r="H185" s="8" t="s">
        <v>25</v>
      </c>
      <c r="I185" s="11" t="s">
        <v>1035</v>
      </c>
      <c r="J185" s="12"/>
    </row>
    <row r="186" spans="1:10" ht="64.5" customHeight="1" x14ac:dyDescent="0.25">
      <c r="A186" s="8" t="s">
        <v>1053</v>
      </c>
      <c r="B186" s="8">
        <v>92668798</v>
      </c>
      <c r="C186" s="9" t="s">
        <v>1037</v>
      </c>
      <c r="D186" s="8" t="s">
        <v>42</v>
      </c>
      <c r="E186" s="10" t="s">
        <v>50</v>
      </c>
      <c r="F186" s="8" t="s">
        <v>1038</v>
      </c>
      <c r="G186" s="8" t="s">
        <v>1039</v>
      </c>
      <c r="H186" s="8" t="s">
        <v>17</v>
      </c>
      <c r="I186" s="11" t="s">
        <v>1040</v>
      </c>
      <c r="J186" s="12" t="str">
        <f>HYPERLINK("mailto:puffy1@net.hr","puffy1@net.hr")</f>
        <v>puffy1@net.hr</v>
      </c>
    </row>
    <row r="187" spans="1:10" ht="64.5" customHeight="1" x14ac:dyDescent="0.25">
      <c r="A187" s="13" t="s">
        <v>1054</v>
      </c>
      <c r="B187" s="8">
        <v>97285978</v>
      </c>
      <c r="C187" s="9" t="s">
        <v>1042</v>
      </c>
      <c r="D187" s="8" t="s">
        <v>42</v>
      </c>
      <c r="E187" s="10" t="s">
        <v>499</v>
      </c>
      <c r="F187" s="8" t="s">
        <v>1043</v>
      </c>
      <c r="G187" s="8" t="s">
        <v>1044</v>
      </c>
      <c r="H187" s="8" t="s">
        <v>25</v>
      </c>
      <c r="I187" s="11" t="s">
        <v>1045</v>
      </c>
      <c r="J187" s="33" t="s">
        <v>1046</v>
      </c>
    </row>
    <row r="188" spans="1:10" ht="60" customHeight="1" x14ac:dyDescent="0.25">
      <c r="A188" s="8" t="s">
        <v>1059</v>
      </c>
      <c r="B188" s="8">
        <v>90155807</v>
      </c>
      <c r="C188" s="9" t="s">
        <v>1048</v>
      </c>
      <c r="D188" s="8" t="s">
        <v>42</v>
      </c>
      <c r="E188" s="10" t="s">
        <v>50</v>
      </c>
      <c r="F188" s="8" t="s">
        <v>1049</v>
      </c>
      <c r="G188" s="8" t="s">
        <v>1050</v>
      </c>
      <c r="H188" s="8" t="s">
        <v>17</v>
      </c>
      <c r="I188" s="11" t="s">
        <v>1051</v>
      </c>
      <c r="J188" s="12" t="s">
        <v>1052</v>
      </c>
    </row>
    <row r="189" spans="1:10" ht="60" customHeight="1" x14ac:dyDescent="0.25">
      <c r="A189" s="8" t="s">
        <v>1064</v>
      </c>
      <c r="B189" s="8">
        <v>32940717683</v>
      </c>
      <c r="C189" s="9" t="s">
        <v>1055</v>
      </c>
      <c r="D189" s="8" t="s">
        <v>42</v>
      </c>
      <c r="E189" s="10" t="s">
        <v>1056</v>
      </c>
      <c r="F189" s="8" t="s">
        <v>1057</v>
      </c>
      <c r="G189" s="8" t="s">
        <v>1058</v>
      </c>
      <c r="H189" s="8" t="s">
        <v>25</v>
      </c>
      <c r="I189" s="11"/>
      <c r="J189" s="12"/>
    </row>
    <row r="190" spans="1:10" ht="60" customHeight="1" x14ac:dyDescent="0.25">
      <c r="A190" s="13" t="s">
        <v>1069</v>
      </c>
      <c r="B190" s="8">
        <v>84817953905</v>
      </c>
      <c r="C190" s="9" t="s">
        <v>1060</v>
      </c>
      <c r="D190" s="8" t="s">
        <v>388</v>
      </c>
      <c r="E190" s="10" t="s">
        <v>1061</v>
      </c>
      <c r="F190" s="8" t="s">
        <v>1062</v>
      </c>
      <c r="G190" s="8" t="s">
        <v>1063</v>
      </c>
      <c r="H190" s="8" t="s">
        <v>25</v>
      </c>
      <c r="I190" s="11"/>
      <c r="J190" s="12"/>
    </row>
    <row r="191" spans="1:10" ht="60" customHeight="1" x14ac:dyDescent="0.25">
      <c r="A191" s="8" t="s">
        <v>1074</v>
      </c>
      <c r="B191" s="8">
        <v>90156021</v>
      </c>
      <c r="C191" s="9" t="s">
        <v>1065</v>
      </c>
      <c r="D191" s="8" t="s">
        <v>42</v>
      </c>
      <c r="E191" s="10" t="s">
        <v>50</v>
      </c>
      <c r="F191" s="8" t="s">
        <v>1066</v>
      </c>
      <c r="G191" s="8" t="s">
        <v>1067</v>
      </c>
      <c r="H191" s="8" t="s">
        <v>25</v>
      </c>
      <c r="I191" s="11" t="s">
        <v>1068</v>
      </c>
      <c r="J191" s="33" t="str">
        <f>HYPERLINK("mailto:ribictransport@gmail.com","ribictransport@gmail.com")</f>
        <v>ribictransport@gmail.com</v>
      </c>
    </row>
    <row r="192" spans="1:10" ht="60" customHeight="1" x14ac:dyDescent="0.25">
      <c r="A192" s="8" t="s">
        <v>1080</v>
      </c>
      <c r="B192" s="8">
        <v>92669301</v>
      </c>
      <c r="C192" s="9" t="s">
        <v>1070</v>
      </c>
      <c r="D192" s="8" t="s">
        <v>42</v>
      </c>
      <c r="E192" s="10" t="s">
        <v>50</v>
      </c>
      <c r="F192" s="8" t="s">
        <v>1071</v>
      </c>
      <c r="G192" s="8" t="s">
        <v>1072</v>
      </c>
      <c r="H192" s="8" t="s">
        <v>131</v>
      </c>
      <c r="I192" s="11" t="s">
        <v>1073</v>
      </c>
      <c r="J192" s="12" t="str">
        <f>HYPERLINK("mailto:robitrans@vz.t-com.hr","robitrans@vz.t-com.hr")</f>
        <v>robitrans@vz.t-com.hr</v>
      </c>
    </row>
    <row r="193" spans="1:10" ht="60" customHeight="1" x14ac:dyDescent="0.25">
      <c r="A193" s="13" t="s">
        <v>1084</v>
      </c>
      <c r="B193" s="8">
        <v>71715291424</v>
      </c>
      <c r="C193" s="9" t="s">
        <v>1075</v>
      </c>
      <c r="D193" s="8" t="s">
        <v>460</v>
      </c>
      <c r="E193" s="10" t="s">
        <v>1076</v>
      </c>
      <c r="F193" s="8" t="s">
        <v>1077</v>
      </c>
      <c r="G193" s="8" t="s">
        <v>1078</v>
      </c>
      <c r="H193" s="8" t="s">
        <v>25</v>
      </c>
      <c r="I193" s="11"/>
      <c r="J193" s="33" t="s">
        <v>1079</v>
      </c>
    </row>
    <row r="194" spans="1:10" ht="60" customHeight="1" x14ac:dyDescent="0.25">
      <c r="A194" s="8" t="s">
        <v>1089</v>
      </c>
      <c r="B194" s="8">
        <v>90153901</v>
      </c>
      <c r="C194" s="9" t="s">
        <v>1081</v>
      </c>
      <c r="D194" s="8" t="s">
        <v>42</v>
      </c>
      <c r="E194" s="10" t="s">
        <v>218</v>
      </c>
      <c r="F194" s="8" t="s">
        <v>1082</v>
      </c>
      <c r="G194" s="8" t="s">
        <v>1083</v>
      </c>
      <c r="H194" s="8" t="s">
        <v>25</v>
      </c>
      <c r="I194" s="11"/>
      <c r="J194" s="12" t="str">
        <f>HYPERLINK("mailto:premuzic1@gmail.com","premuzic1@gmail.com")</f>
        <v>premuzic1@gmail.com</v>
      </c>
    </row>
    <row r="195" spans="1:10" ht="60" customHeight="1" x14ac:dyDescent="0.25">
      <c r="A195" s="8" t="s">
        <v>1095</v>
      </c>
      <c r="B195" s="8">
        <v>35964639007</v>
      </c>
      <c r="C195" s="9" t="s">
        <v>1085</v>
      </c>
      <c r="D195" s="8" t="s">
        <v>1086</v>
      </c>
      <c r="E195" s="10" t="s">
        <v>1086</v>
      </c>
      <c r="F195" s="8" t="s">
        <v>1087</v>
      </c>
      <c r="G195" s="8" t="s">
        <v>1088</v>
      </c>
      <c r="H195" s="8" t="s">
        <v>53</v>
      </c>
      <c r="I195" s="11"/>
      <c r="J195" s="12"/>
    </row>
    <row r="196" spans="1:10" ht="60" customHeight="1" x14ac:dyDescent="0.25">
      <c r="A196" s="13" t="s">
        <v>1100</v>
      </c>
      <c r="B196" s="8">
        <v>97465305</v>
      </c>
      <c r="C196" s="9" t="s">
        <v>1090</v>
      </c>
      <c r="D196" s="8" t="s">
        <v>42</v>
      </c>
      <c r="E196" s="10" t="s">
        <v>1091</v>
      </c>
      <c r="F196" s="8" t="s">
        <v>1092</v>
      </c>
      <c r="G196" s="8" t="s">
        <v>1093</v>
      </c>
      <c r="H196" s="8" t="s">
        <v>25</v>
      </c>
      <c r="I196" s="11" t="s">
        <v>1094</v>
      </c>
      <c r="J196" s="12" t="str">
        <f>HYPERLINK("mailto:daniela.stefanko@gmail.com","daniela.stefanko@gmail.com")</f>
        <v>daniela.stefanko@gmail.com</v>
      </c>
    </row>
    <row r="197" spans="1:10" ht="60" customHeight="1" x14ac:dyDescent="0.25">
      <c r="A197" s="8" t="s">
        <v>1105</v>
      </c>
      <c r="B197" s="8">
        <v>91270073</v>
      </c>
      <c r="C197" s="9" t="s">
        <v>1096</v>
      </c>
      <c r="D197" s="8" t="s">
        <v>42</v>
      </c>
      <c r="E197" s="10" t="s">
        <v>231</v>
      </c>
      <c r="F197" s="8" t="s">
        <v>1097</v>
      </c>
      <c r="G197" s="8" t="s">
        <v>1098</v>
      </c>
      <c r="H197" s="8" t="s">
        <v>25</v>
      </c>
      <c r="I197" s="11" t="s">
        <v>1099</v>
      </c>
      <c r="J197" s="12"/>
    </row>
    <row r="198" spans="1:10" ht="60" customHeight="1" x14ac:dyDescent="0.25">
      <c r="A198" s="8" t="s">
        <v>1110</v>
      </c>
      <c r="B198" s="16">
        <v>51373458416</v>
      </c>
      <c r="C198" s="15" t="s">
        <v>1101</v>
      </c>
      <c r="D198" s="16" t="s">
        <v>42</v>
      </c>
      <c r="E198" s="17" t="s">
        <v>50</v>
      </c>
      <c r="F198" s="16" t="s">
        <v>1102</v>
      </c>
      <c r="G198" s="16" t="s">
        <v>1103</v>
      </c>
      <c r="H198" s="16" t="s">
        <v>92</v>
      </c>
      <c r="I198" s="18" t="s">
        <v>1104</v>
      </c>
      <c r="J198" s="18"/>
    </row>
    <row r="199" spans="1:10" ht="60" customHeight="1" x14ac:dyDescent="0.25">
      <c r="A199" s="13" t="s">
        <v>1115</v>
      </c>
      <c r="B199" s="8">
        <v>90156293</v>
      </c>
      <c r="C199" s="9" t="s">
        <v>1106</v>
      </c>
      <c r="D199" s="8" t="s">
        <v>42</v>
      </c>
      <c r="E199" s="10" t="s">
        <v>951</v>
      </c>
      <c r="F199" s="8" t="s">
        <v>1107</v>
      </c>
      <c r="G199" s="8" t="s">
        <v>1108</v>
      </c>
      <c r="H199" s="8" t="s">
        <v>532</v>
      </c>
      <c r="I199" s="11" t="s">
        <v>1109</v>
      </c>
      <c r="J199" s="12" t="str">
        <f>HYPERLINK("mailto:servis.horvatsko@vz.t-com.hr","servis.horvatsko@vz.t-com.hr")</f>
        <v>servis.horvatsko@vz.t-com.hr</v>
      </c>
    </row>
    <row r="200" spans="1:10" ht="60" customHeight="1" x14ac:dyDescent="0.25">
      <c r="A200" s="8" t="s">
        <v>1120</v>
      </c>
      <c r="B200" s="16">
        <v>35535925171</v>
      </c>
      <c r="C200" s="15" t="s">
        <v>1111</v>
      </c>
      <c r="D200" s="29" t="s">
        <v>388</v>
      </c>
      <c r="E200" s="17" t="s">
        <v>1112</v>
      </c>
      <c r="F200" s="16" t="s">
        <v>1113</v>
      </c>
      <c r="G200" s="16" t="s">
        <v>1114</v>
      </c>
      <c r="H200" s="16" t="s">
        <v>25</v>
      </c>
      <c r="I200" s="18"/>
      <c r="J200" s="18"/>
    </row>
    <row r="201" spans="1:10" ht="60" customHeight="1" x14ac:dyDescent="0.25">
      <c r="A201" s="8" t="s">
        <v>1125</v>
      </c>
      <c r="B201" s="8">
        <v>97316750</v>
      </c>
      <c r="C201" s="9" t="s">
        <v>1116</v>
      </c>
      <c r="D201" s="8" t="s">
        <v>42</v>
      </c>
      <c r="E201" s="10" t="s">
        <v>1117</v>
      </c>
      <c r="F201" s="8" t="s">
        <v>1118</v>
      </c>
      <c r="G201" s="8" t="s">
        <v>1119</v>
      </c>
      <c r="H201" s="8" t="s">
        <v>25</v>
      </c>
      <c r="I201" s="11"/>
      <c r="J201" s="12" t="str">
        <f>HYPERLINK("mailto:sinisamilec@gmail.com","sinisamilec@gmail.com")</f>
        <v>sinisamilec@gmail.com</v>
      </c>
    </row>
    <row r="202" spans="1:10" ht="60" customHeight="1" x14ac:dyDescent="0.25">
      <c r="A202" s="13" t="s">
        <v>1130</v>
      </c>
      <c r="B202" s="8">
        <v>92383823</v>
      </c>
      <c r="C202" s="9" t="s">
        <v>1121</v>
      </c>
      <c r="D202" s="8" t="s">
        <v>42</v>
      </c>
      <c r="E202" s="10" t="s">
        <v>1122</v>
      </c>
      <c r="F202" s="8" t="s">
        <v>1123</v>
      </c>
      <c r="G202" s="8" t="s">
        <v>1124</v>
      </c>
      <c r="H202" s="8" t="s">
        <v>25</v>
      </c>
      <c r="I202" s="11"/>
      <c r="J202" s="12"/>
    </row>
    <row r="203" spans="1:10" ht="60" customHeight="1" x14ac:dyDescent="0.25">
      <c r="A203" s="8" t="s">
        <v>1136</v>
      </c>
      <c r="B203" s="13">
        <v>98316834</v>
      </c>
      <c r="C203" s="25" t="s">
        <v>1126</v>
      </c>
      <c r="D203" s="29" t="s">
        <v>42</v>
      </c>
      <c r="E203" s="26" t="s">
        <v>1127</v>
      </c>
      <c r="F203" s="13" t="s">
        <v>1128</v>
      </c>
      <c r="G203" s="29" t="s">
        <v>1129</v>
      </c>
      <c r="H203" s="27" t="s">
        <v>25</v>
      </c>
      <c r="I203" s="42"/>
      <c r="J203" s="42"/>
    </row>
    <row r="204" spans="1:10" ht="60" customHeight="1" x14ac:dyDescent="0.25">
      <c r="A204" s="8" t="s">
        <v>1141</v>
      </c>
      <c r="B204" s="13" t="s">
        <v>1131</v>
      </c>
      <c r="C204" s="25" t="s">
        <v>1132</v>
      </c>
      <c r="D204" s="13" t="s">
        <v>42</v>
      </c>
      <c r="E204" s="26" t="s">
        <v>1133</v>
      </c>
      <c r="F204" s="13" t="s">
        <v>1134</v>
      </c>
      <c r="G204" s="13" t="s">
        <v>1135</v>
      </c>
      <c r="H204" s="27" t="s">
        <v>25</v>
      </c>
      <c r="I204" s="27"/>
      <c r="J204" s="28"/>
    </row>
    <row r="205" spans="1:10" ht="60" customHeight="1" x14ac:dyDescent="0.25">
      <c r="A205" s="13" t="s">
        <v>1145</v>
      </c>
      <c r="B205" s="8">
        <v>90152867</v>
      </c>
      <c r="C205" s="9" t="s">
        <v>1137</v>
      </c>
      <c r="D205" s="8" t="s">
        <v>42</v>
      </c>
      <c r="E205" s="10" t="s">
        <v>231</v>
      </c>
      <c r="F205" s="8" t="s">
        <v>1138</v>
      </c>
      <c r="G205" s="8" t="s">
        <v>1139</v>
      </c>
      <c r="H205" s="8" t="s">
        <v>25</v>
      </c>
      <c r="I205" s="11" t="s">
        <v>1140</v>
      </c>
      <c r="J205" s="12"/>
    </row>
    <row r="206" spans="1:10" ht="60" customHeight="1" x14ac:dyDescent="0.25">
      <c r="A206" s="8" t="s">
        <v>1149</v>
      </c>
      <c r="B206" s="8">
        <v>91272904</v>
      </c>
      <c r="C206" s="9" t="s">
        <v>1142</v>
      </c>
      <c r="D206" s="8" t="s">
        <v>42</v>
      </c>
      <c r="E206" s="10" t="s">
        <v>231</v>
      </c>
      <c r="F206" s="8" t="s">
        <v>1143</v>
      </c>
      <c r="G206" s="8" t="s">
        <v>233</v>
      </c>
      <c r="H206" s="8" t="s">
        <v>25</v>
      </c>
      <c r="I206" s="11" t="s">
        <v>1144</v>
      </c>
      <c r="J206" s="12"/>
    </row>
    <row r="207" spans="1:10" ht="60" customHeight="1" x14ac:dyDescent="0.25">
      <c r="A207" s="8" t="s">
        <v>1156</v>
      </c>
      <c r="B207" s="16">
        <v>98315641</v>
      </c>
      <c r="C207" s="25" t="s">
        <v>1146</v>
      </c>
      <c r="D207" s="29" t="s">
        <v>42</v>
      </c>
      <c r="E207" s="17" t="s">
        <v>450</v>
      </c>
      <c r="F207" s="29" t="s">
        <v>1147</v>
      </c>
      <c r="G207" s="29" t="s">
        <v>1148</v>
      </c>
      <c r="H207" s="27" t="s">
        <v>25</v>
      </c>
      <c r="I207" s="42"/>
      <c r="J207" s="42"/>
    </row>
    <row r="208" spans="1:10" ht="60" customHeight="1" x14ac:dyDescent="0.25">
      <c r="A208" s="13" t="s">
        <v>1160</v>
      </c>
      <c r="B208" s="8">
        <v>88355073389</v>
      </c>
      <c r="C208" s="9" t="s">
        <v>1150</v>
      </c>
      <c r="D208" s="8" t="s">
        <v>42</v>
      </c>
      <c r="E208" s="10" t="s">
        <v>1151</v>
      </c>
      <c r="F208" s="8" t="s">
        <v>1152</v>
      </c>
      <c r="G208" s="8" t="s">
        <v>1153</v>
      </c>
      <c r="H208" s="8" t="s">
        <v>46</v>
      </c>
      <c r="I208" s="11" t="s">
        <v>1154</v>
      </c>
      <c r="J208" s="33" t="s">
        <v>1155</v>
      </c>
    </row>
    <row r="209" spans="1:10" ht="60" customHeight="1" x14ac:dyDescent="0.25">
      <c r="A209" s="8" t="s">
        <v>1166</v>
      </c>
      <c r="B209" s="16">
        <v>67912729490</v>
      </c>
      <c r="C209" s="15" t="s">
        <v>1157</v>
      </c>
      <c r="D209" s="16" t="s">
        <v>42</v>
      </c>
      <c r="E209" s="17" t="s">
        <v>259</v>
      </c>
      <c r="F209" s="16" t="s">
        <v>1158</v>
      </c>
      <c r="G209" s="16" t="s">
        <v>1159</v>
      </c>
      <c r="H209" s="16" t="s">
        <v>46</v>
      </c>
      <c r="I209" s="18"/>
      <c r="J209" s="18"/>
    </row>
    <row r="210" spans="1:10" ht="60" customHeight="1" x14ac:dyDescent="0.25">
      <c r="A210" s="8" t="s">
        <v>1170</v>
      </c>
      <c r="B210" s="8">
        <v>91273048</v>
      </c>
      <c r="C210" s="9" t="s">
        <v>1161</v>
      </c>
      <c r="D210" s="8" t="s">
        <v>983</v>
      </c>
      <c r="E210" s="10" t="s">
        <v>996</v>
      </c>
      <c r="F210" s="8" t="s">
        <v>1162</v>
      </c>
      <c r="G210" s="8" t="s">
        <v>1163</v>
      </c>
      <c r="H210" s="8" t="s">
        <v>1164</v>
      </c>
      <c r="I210" s="11" t="s">
        <v>1165</v>
      </c>
      <c r="J210" s="11"/>
    </row>
    <row r="211" spans="1:10" ht="60" customHeight="1" x14ac:dyDescent="0.25">
      <c r="A211" s="13" t="s">
        <v>1175</v>
      </c>
      <c r="B211" s="13">
        <v>97907642</v>
      </c>
      <c r="C211" s="25" t="s">
        <v>1167</v>
      </c>
      <c r="D211" s="13" t="s">
        <v>316</v>
      </c>
      <c r="E211" s="26" t="s">
        <v>317</v>
      </c>
      <c r="F211" s="13" t="s">
        <v>1168</v>
      </c>
      <c r="G211" s="13" t="s">
        <v>1169</v>
      </c>
      <c r="H211" s="27" t="s">
        <v>307</v>
      </c>
      <c r="I211" s="27"/>
      <c r="J211" s="28"/>
    </row>
    <row r="212" spans="1:10" ht="60" customHeight="1" x14ac:dyDescent="0.25">
      <c r="A212" s="8" t="s">
        <v>1182</v>
      </c>
      <c r="B212" s="8">
        <v>73228573897</v>
      </c>
      <c r="C212" s="9" t="s">
        <v>1171</v>
      </c>
      <c r="D212" s="8" t="s">
        <v>21</v>
      </c>
      <c r="E212" s="10" t="s">
        <v>1172</v>
      </c>
      <c r="F212" s="8" t="s">
        <v>1173</v>
      </c>
      <c r="G212" s="8" t="s">
        <v>1174</v>
      </c>
      <c r="H212" s="8" t="s">
        <v>25</v>
      </c>
      <c r="I212" s="11"/>
      <c r="J212" s="12"/>
    </row>
    <row r="213" spans="1:10" ht="60" customHeight="1" x14ac:dyDescent="0.25">
      <c r="A213" s="8" t="s">
        <v>1188</v>
      </c>
      <c r="B213" s="16">
        <v>20116524614</v>
      </c>
      <c r="C213" s="15" t="s">
        <v>1176</v>
      </c>
      <c r="D213" s="29" t="s">
        <v>541</v>
      </c>
      <c r="E213" s="26" t="s">
        <v>1177</v>
      </c>
      <c r="F213" s="29" t="s">
        <v>1178</v>
      </c>
      <c r="G213" s="29" t="s">
        <v>1179</v>
      </c>
      <c r="H213" s="8" t="s">
        <v>25</v>
      </c>
      <c r="I213" s="22" t="s">
        <v>1180</v>
      </c>
      <c r="J213" s="33" t="s">
        <v>1181</v>
      </c>
    </row>
    <row r="214" spans="1:10" ht="60" customHeight="1" x14ac:dyDescent="0.25">
      <c r="A214" s="13" t="s">
        <v>1193</v>
      </c>
      <c r="B214" s="16">
        <v>10107192545</v>
      </c>
      <c r="C214" s="15" t="s">
        <v>1183</v>
      </c>
      <c r="D214" s="16" t="s">
        <v>42</v>
      </c>
      <c r="E214" s="17" t="s">
        <v>1184</v>
      </c>
      <c r="F214" s="29" t="s">
        <v>1185</v>
      </c>
      <c r="G214" s="16" t="s">
        <v>1186</v>
      </c>
      <c r="H214" s="16" t="s">
        <v>46</v>
      </c>
      <c r="I214" s="18" t="s">
        <v>1187</v>
      </c>
      <c r="J214" s="18"/>
    </row>
    <row r="215" spans="1:10" ht="60" customHeight="1" x14ac:dyDescent="0.25">
      <c r="A215" s="8" t="s">
        <v>1200</v>
      </c>
      <c r="B215" s="30">
        <v>97423378</v>
      </c>
      <c r="C215" s="25" t="s">
        <v>1189</v>
      </c>
      <c r="D215" s="13" t="s">
        <v>42</v>
      </c>
      <c r="E215" s="17" t="s">
        <v>1190</v>
      </c>
      <c r="F215" s="30" t="s">
        <v>1191</v>
      </c>
      <c r="G215" s="30" t="s">
        <v>1192</v>
      </c>
      <c r="H215" s="27" t="s">
        <v>25</v>
      </c>
      <c r="I215" s="28"/>
      <c r="J215" s="28"/>
    </row>
    <row r="216" spans="1:10" ht="60" customHeight="1" x14ac:dyDescent="0.25">
      <c r="A216" s="8" t="s">
        <v>1206</v>
      </c>
      <c r="B216" s="8">
        <v>97504025</v>
      </c>
      <c r="C216" s="9" t="s">
        <v>1194</v>
      </c>
      <c r="D216" s="8" t="s">
        <v>42</v>
      </c>
      <c r="E216" s="10" t="s">
        <v>1195</v>
      </c>
      <c r="F216" s="8" t="s">
        <v>1196</v>
      </c>
      <c r="G216" s="8" t="s">
        <v>1197</v>
      </c>
      <c r="H216" s="8" t="s">
        <v>25</v>
      </c>
      <c r="I216" s="11" t="s">
        <v>1198</v>
      </c>
      <c r="J216" s="12" t="s">
        <v>1199</v>
      </c>
    </row>
    <row r="217" spans="1:10" ht="60" customHeight="1" x14ac:dyDescent="0.25">
      <c r="A217" s="13" t="s">
        <v>1213</v>
      </c>
      <c r="B217" s="8" t="s">
        <v>1201</v>
      </c>
      <c r="C217" s="9" t="s">
        <v>1202</v>
      </c>
      <c r="D217" s="8" t="s">
        <v>42</v>
      </c>
      <c r="E217" s="10" t="s">
        <v>1203</v>
      </c>
      <c r="F217" s="8" t="s">
        <v>1204</v>
      </c>
      <c r="G217" s="8" t="s">
        <v>1205</v>
      </c>
      <c r="H217" s="8" t="s">
        <v>46</v>
      </c>
      <c r="I217" s="11"/>
      <c r="J217" s="12"/>
    </row>
    <row r="218" spans="1:10" ht="60" customHeight="1" x14ac:dyDescent="0.25">
      <c r="A218" s="8" t="s">
        <v>1218</v>
      </c>
      <c r="B218" s="8">
        <v>38630017702</v>
      </c>
      <c r="C218" s="9" t="s">
        <v>1207</v>
      </c>
      <c r="D218" s="8" t="s">
        <v>42</v>
      </c>
      <c r="E218" s="10" t="s">
        <v>1208</v>
      </c>
      <c r="F218" s="8" t="s">
        <v>1209</v>
      </c>
      <c r="G218" s="8" t="s">
        <v>1210</v>
      </c>
      <c r="H218" s="8" t="s">
        <v>25</v>
      </c>
      <c r="I218" s="11" t="s">
        <v>1211</v>
      </c>
      <c r="J218" s="33" t="s">
        <v>1212</v>
      </c>
    </row>
    <row r="219" spans="1:10" ht="60" customHeight="1" x14ac:dyDescent="0.25">
      <c r="A219" s="8" t="s">
        <v>1223</v>
      </c>
      <c r="B219" s="8">
        <v>92668640</v>
      </c>
      <c r="C219" s="9" t="s">
        <v>1214</v>
      </c>
      <c r="D219" s="8" t="s">
        <v>42</v>
      </c>
      <c r="E219" s="10" t="s">
        <v>50</v>
      </c>
      <c r="F219" s="8" t="s">
        <v>1215</v>
      </c>
      <c r="G219" s="8" t="s">
        <v>1216</v>
      </c>
      <c r="H219" s="8" t="s">
        <v>295</v>
      </c>
      <c r="I219" s="11" t="s">
        <v>1217</v>
      </c>
      <c r="J219" s="55"/>
    </row>
    <row r="220" spans="1:10" ht="60" customHeight="1" x14ac:dyDescent="0.25">
      <c r="A220" s="13" t="s">
        <v>1228</v>
      </c>
      <c r="B220" s="8">
        <v>91273986</v>
      </c>
      <c r="C220" s="9" t="s">
        <v>1219</v>
      </c>
      <c r="D220" s="8" t="s">
        <v>42</v>
      </c>
      <c r="E220" s="10" t="s">
        <v>50</v>
      </c>
      <c r="F220" s="8" t="s">
        <v>1220</v>
      </c>
      <c r="G220" s="8" t="s">
        <v>1221</v>
      </c>
      <c r="H220" s="8" t="s">
        <v>17</v>
      </c>
      <c r="I220" s="11" t="s">
        <v>1222</v>
      </c>
      <c r="J220" s="12" t="str">
        <f>HYPERLINK("mailto:transporti.habunek@gmail.com","transporti.habunek@gmail.com")</f>
        <v>transporti.habunek@gmail.com</v>
      </c>
    </row>
    <row r="221" spans="1:10" ht="60" customHeight="1" x14ac:dyDescent="0.25">
      <c r="A221" s="8" t="s">
        <v>1234</v>
      </c>
      <c r="B221" s="8">
        <v>90155505</v>
      </c>
      <c r="C221" s="9" t="s">
        <v>1224</v>
      </c>
      <c r="D221" s="8" t="s">
        <v>42</v>
      </c>
      <c r="E221" s="10" t="s">
        <v>57</v>
      </c>
      <c r="F221" s="8" t="s">
        <v>1225</v>
      </c>
      <c r="G221" s="8" t="s">
        <v>1226</v>
      </c>
      <c r="H221" s="8" t="s">
        <v>17</v>
      </c>
      <c r="I221" s="11" t="s">
        <v>1227</v>
      </c>
      <c r="J221" s="12"/>
    </row>
    <row r="222" spans="1:10" ht="60" customHeight="1" x14ac:dyDescent="0.25">
      <c r="A222" s="8" t="s">
        <v>1239</v>
      </c>
      <c r="B222" s="8">
        <v>91273277</v>
      </c>
      <c r="C222" s="9" t="s">
        <v>1229</v>
      </c>
      <c r="D222" s="8" t="s">
        <v>42</v>
      </c>
      <c r="E222" s="10" t="s">
        <v>1230</v>
      </c>
      <c r="F222" s="8" t="s">
        <v>1231</v>
      </c>
      <c r="G222" s="8" t="s">
        <v>1232</v>
      </c>
      <c r="H222" s="8" t="s">
        <v>25</v>
      </c>
      <c r="I222" s="11" t="s">
        <v>1233</v>
      </c>
      <c r="J222" s="12" t="str">
        <f>HYPERLINK("mailto:marino.kaniski@gmail.com","marino.kaniski@gmail.com")</f>
        <v>marino.kaniski@gmail.com</v>
      </c>
    </row>
    <row r="223" spans="1:10" ht="60" customHeight="1" x14ac:dyDescent="0.25">
      <c r="A223" s="13" t="s">
        <v>1246</v>
      </c>
      <c r="B223" s="8">
        <v>90154584</v>
      </c>
      <c r="C223" s="9" t="s">
        <v>1235</v>
      </c>
      <c r="D223" s="8" t="s">
        <v>42</v>
      </c>
      <c r="E223" s="10" t="s">
        <v>662</v>
      </c>
      <c r="F223" s="8" t="s">
        <v>1236</v>
      </c>
      <c r="G223" s="8" t="s">
        <v>1237</v>
      </c>
      <c r="H223" s="8" t="s">
        <v>25</v>
      </c>
      <c r="I223" s="11" t="s">
        <v>1238</v>
      </c>
      <c r="J223" s="12" t="str">
        <f>HYPERLINK("mailto:marija.hudoletnjak@gmail.com","marija.hudoletnjak@gmail.com")</f>
        <v>marija.hudoletnjak@gmail.com</v>
      </c>
    </row>
    <row r="224" spans="1:10" ht="60" customHeight="1" x14ac:dyDescent="0.25">
      <c r="A224" s="8" t="s">
        <v>1252</v>
      </c>
      <c r="B224" s="8">
        <v>68872689427</v>
      </c>
      <c r="C224" s="15" t="s">
        <v>1240</v>
      </c>
      <c r="D224" s="8" t="s">
        <v>42</v>
      </c>
      <c r="E224" s="10" t="s">
        <v>1241</v>
      </c>
      <c r="F224" s="16" t="s">
        <v>1242</v>
      </c>
      <c r="G224" s="16" t="s">
        <v>1243</v>
      </c>
      <c r="H224" s="16" t="s">
        <v>46</v>
      </c>
      <c r="I224" s="11" t="s">
        <v>1244</v>
      </c>
      <c r="J224" s="33" t="s">
        <v>1245</v>
      </c>
    </row>
    <row r="225" spans="1:10" ht="60" customHeight="1" x14ac:dyDescent="0.25">
      <c r="A225" s="8" t="s">
        <v>1260</v>
      </c>
      <c r="B225" s="8">
        <v>91268966</v>
      </c>
      <c r="C225" s="9" t="s">
        <v>1247</v>
      </c>
      <c r="D225" s="8" t="s">
        <v>13</v>
      </c>
      <c r="E225" s="10" t="s">
        <v>1248</v>
      </c>
      <c r="F225" s="8" t="s">
        <v>1249</v>
      </c>
      <c r="G225" s="8" t="s">
        <v>1250</v>
      </c>
      <c r="H225" s="8" t="s">
        <v>17</v>
      </c>
      <c r="I225" s="11" t="s">
        <v>1251</v>
      </c>
      <c r="J225" s="12"/>
    </row>
    <row r="226" spans="1:10" ht="60" customHeight="1" x14ac:dyDescent="0.25">
      <c r="A226" s="13" t="s">
        <v>1264</v>
      </c>
      <c r="B226" s="16">
        <v>28250436190</v>
      </c>
      <c r="C226" s="15" t="s">
        <v>1253</v>
      </c>
      <c r="D226" s="16" t="s">
        <v>1254</v>
      </c>
      <c r="E226" s="17" t="s">
        <v>1255</v>
      </c>
      <c r="F226" s="30" t="s">
        <v>1256</v>
      </c>
      <c r="G226" s="16" t="s">
        <v>1257</v>
      </c>
      <c r="H226" s="30" t="s">
        <v>46</v>
      </c>
      <c r="I226" s="46" t="s">
        <v>1258</v>
      </c>
      <c r="J226" s="32" t="s">
        <v>1259</v>
      </c>
    </row>
    <row r="227" spans="1:10" ht="60" customHeight="1" x14ac:dyDescent="0.25">
      <c r="A227" s="8" t="s">
        <v>1270</v>
      </c>
      <c r="B227" s="51">
        <v>47943106725</v>
      </c>
      <c r="C227" s="52" t="s">
        <v>1261</v>
      </c>
      <c r="D227" s="53" t="s">
        <v>82</v>
      </c>
      <c r="E227" s="26" t="s">
        <v>475</v>
      </c>
      <c r="F227" s="29" t="s">
        <v>1262</v>
      </c>
      <c r="G227" s="29" t="s">
        <v>1263</v>
      </c>
      <c r="H227" s="8" t="s">
        <v>25</v>
      </c>
      <c r="I227" s="18"/>
      <c r="J227" s="33"/>
    </row>
    <row r="228" spans="1:10" ht="60" customHeight="1" x14ac:dyDescent="0.25">
      <c r="A228" s="8" t="s">
        <v>1276</v>
      </c>
      <c r="B228" s="51">
        <v>92241138675</v>
      </c>
      <c r="C228" s="52" t="s">
        <v>1265</v>
      </c>
      <c r="D228" s="53" t="s">
        <v>1266</v>
      </c>
      <c r="E228" s="26" t="s">
        <v>1267</v>
      </c>
      <c r="F228" s="29" t="s">
        <v>1268</v>
      </c>
      <c r="G228" s="29" t="s">
        <v>1269</v>
      </c>
      <c r="H228" s="8" t="s">
        <v>46</v>
      </c>
      <c r="I228" s="18"/>
      <c r="J228" s="33"/>
    </row>
    <row r="229" spans="1:10" ht="60" customHeight="1" x14ac:dyDescent="0.25">
      <c r="A229" s="13" t="s">
        <v>1281</v>
      </c>
      <c r="B229" s="13">
        <v>97662364</v>
      </c>
      <c r="C229" s="25" t="s">
        <v>1271</v>
      </c>
      <c r="D229" s="13" t="s">
        <v>42</v>
      </c>
      <c r="E229" s="26" t="s">
        <v>1272</v>
      </c>
      <c r="F229" s="13" t="s">
        <v>1273</v>
      </c>
      <c r="G229" s="13" t="s">
        <v>1274</v>
      </c>
      <c r="H229" s="27" t="s">
        <v>25</v>
      </c>
      <c r="I229" s="27" t="s">
        <v>1275</v>
      </c>
      <c r="J229" s="28"/>
    </row>
    <row r="230" spans="1:10" ht="60" customHeight="1" x14ac:dyDescent="0.25">
      <c r="A230" s="8" t="s">
        <v>1286</v>
      </c>
      <c r="B230" s="8">
        <v>91272394</v>
      </c>
      <c r="C230" s="9" t="s">
        <v>1277</v>
      </c>
      <c r="D230" s="8" t="s">
        <v>42</v>
      </c>
      <c r="E230" s="10" t="s">
        <v>50</v>
      </c>
      <c r="F230" s="8" t="s">
        <v>1278</v>
      </c>
      <c r="G230" s="8" t="s">
        <v>1279</v>
      </c>
      <c r="H230" s="8" t="s">
        <v>162</v>
      </c>
      <c r="I230" s="11" t="s">
        <v>1280</v>
      </c>
      <c r="J230" s="12"/>
    </row>
    <row r="231" spans="1:10" ht="72" customHeight="1" x14ac:dyDescent="0.25">
      <c r="A231" s="8" t="s">
        <v>1291</v>
      </c>
      <c r="B231" s="8">
        <v>91272025</v>
      </c>
      <c r="C231" s="9" t="s">
        <v>1282</v>
      </c>
      <c r="D231" s="8" t="s">
        <v>42</v>
      </c>
      <c r="E231" s="10" t="s">
        <v>50</v>
      </c>
      <c r="F231" s="8" t="s">
        <v>1283</v>
      </c>
      <c r="G231" s="8" t="s">
        <v>1284</v>
      </c>
      <c r="H231" s="8" t="s">
        <v>25</v>
      </c>
      <c r="I231" s="11" t="s">
        <v>1285</v>
      </c>
      <c r="J231" s="12" t="str">
        <f>HYPERLINK("mailto:dsevervitez@gmail.com","dsevervitez@gmail.com")</f>
        <v>dsevervitez@gmail.com</v>
      </c>
    </row>
    <row r="232" spans="1:10" ht="60" customHeight="1" x14ac:dyDescent="0.25">
      <c r="A232" s="13" t="s">
        <v>1296</v>
      </c>
      <c r="B232" s="8">
        <v>92384650</v>
      </c>
      <c r="C232" s="9" t="s">
        <v>1287</v>
      </c>
      <c r="D232" s="8" t="s">
        <v>388</v>
      </c>
      <c r="E232" s="10" t="s">
        <v>759</v>
      </c>
      <c r="F232" s="8" t="s">
        <v>1288</v>
      </c>
      <c r="G232" s="8" t="s">
        <v>1289</v>
      </c>
      <c r="H232" s="8" t="s">
        <v>25</v>
      </c>
      <c r="I232" s="11" t="s">
        <v>1290</v>
      </c>
      <c r="J232" s="12" t="str">
        <f>HYPERLINK("mailto:vresk.darko@gmail.com","vresk.darko@gmail.com")</f>
        <v>vresk.darko@gmail.com</v>
      </c>
    </row>
    <row r="233" spans="1:10" ht="60" customHeight="1" x14ac:dyDescent="0.25">
      <c r="A233" s="8" t="s">
        <v>1303</v>
      </c>
      <c r="B233" s="16">
        <v>52727833623</v>
      </c>
      <c r="C233" s="15" t="s">
        <v>1292</v>
      </c>
      <c r="D233" s="29" t="s">
        <v>21</v>
      </c>
      <c r="E233" s="26" t="s">
        <v>976</v>
      </c>
      <c r="F233" s="29" t="s">
        <v>1293</v>
      </c>
      <c r="G233" s="29" t="s">
        <v>1294</v>
      </c>
      <c r="H233" s="29" t="s">
        <v>46</v>
      </c>
      <c r="I233" s="18"/>
      <c r="J233" s="33" t="s">
        <v>1295</v>
      </c>
    </row>
    <row r="234" spans="1:10" ht="60" customHeight="1" x14ac:dyDescent="0.25">
      <c r="A234" s="8" t="s">
        <v>1309</v>
      </c>
      <c r="B234" s="29" t="s">
        <v>1297</v>
      </c>
      <c r="C234" s="15" t="s">
        <v>1298</v>
      </c>
      <c r="D234" s="29" t="s">
        <v>42</v>
      </c>
      <c r="E234" s="26" t="s">
        <v>1299</v>
      </c>
      <c r="F234" s="16" t="s">
        <v>1300</v>
      </c>
      <c r="G234" s="16" t="s">
        <v>1301</v>
      </c>
      <c r="H234" s="16" t="s">
        <v>73</v>
      </c>
      <c r="I234" s="18"/>
      <c r="J234" s="33" t="s">
        <v>1302</v>
      </c>
    </row>
    <row r="235" spans="1:10" ht="60" customHeight="1" x14ac:dyDescent="0.25">
      <c r="A235" s="13" t="s">
        <v>1314</v>
      </c>
      <c r="B235" s="8">
        <v>97612944</v>
      </c>
      <c r="C235" s="9" t="s">
        <v>1304</v>
      </c>
      <c r="D235" s="8" t="s">
        <v>42</v>
      </c>
      <c r="E235" s="10" t="s">
        <v>1305</v>
      </c>
      <c r="F235" s="8" t="s">
        <v>1306</v>
      </c>
      <c r="G235" s="8" t="s">
        <v>1307</v>
      </c>
      <c r="H235" s="8" t="s">
        <v>25</v>
      </c>
      <c r="I235" s="11" t="s">
        <v>1308</v>
      </c>
      <c r="J235" s="12" t="str">
        <f>HYPERLINK("mailto:florijan.bunic@gmail.com","florijan.bunic@gmail.com")</f>
        <v>florijan.bunic@gmail.com</v>
      </c>
    </row>
    <row r="236" spans="1:10" ht="60" customHeight="1" x14ac:dyDescent="0.25">
      <c r="A236" s="8" t="s">
        <v>1319</v>
      </c>
      <c r="B236" s="56">
        <v>59374123441</v>
      </c>
      <c r="C236" s="15" t="s">
        <v>1310</v>
      </c>
      <c r="D236" s="29" t="s">
        <v>42</v>
      </c>
      <c r="E236" s="26" t="s">
        <v>1311</v>
      </c>
      <c r="F236" s="29" t="s">
        <v>1312</v>
      </c>
      <c r="G236" s="16" t="s">
        <v>1313</v>
      </c>
      <c r="H236" s="8" t="s">
        <v>25</v>
      </c>
      <c r="I236" s="18"/>
      <c r="J236" s="33"/>
    </row>
    <row r="237" spans="1:10" ht="60" customHeight="1" x14ac:dyDescent="0.25">
      <c r="A237" s="8" t="s">
        <v>1324</v>
      </c>
      <c r="B237" s="8">
        <v>91274168</v>
      </c>
      <c r="C237" s="9" t="s">
        <v>1315</v>
      </c>
      <c r="D237" s="8" t="s">
        <v>388</v>
      </c>
      <c r="E237" s="10" t="s">
        <v>939</v>
      </c>
      <c r="F237" s="8" t="s">
        <v>1316</v>
      </c>
      <c r="G237" s="8" t="s">
        <v>1317</v>
      </c>
      <c r="H237" s="8" t="s">
        <v>25</v>
      </c>
      <c r="I237" s="11" t="s">
        <v>1318</v>
      </c>
      <c r="J237" s="12" t="str">
        <f>HYPERLINK("mailto:petrinjak.damir@gmail.com","petrinjak.damir@gmail.com")</f>
        <v>petrinjak.damir@gmail.com</v>
      </c>
    </row>
    <row r="238" spans="1:10" ht="60" customHeight="1" x14ac:dyDescent="0.25">
      <c r="A238" s="13" t="s">
        <v>1329</v>
      </c>
      <c r="B238" s="8">
        <v>91273137</v>
      </c>
      <c r="C238" s="9" t="s">
        <v>1320</v>
      </c>
      <c r="D238" s="8" t="s">
        <v>388</v>
      </c>
      <c r="E238" s="10" t="s">
        <v>492</v>
      </c>
      <c r="F238" s="8" t="s">
        <v>1321</v>
      </c>
      <c r="G238" s="8" t="s">
        <v>1322</v>
      </c>
      <c r="H238" s="8" t="s">
        <v>17</v>
      </c>
      <c r="I238" s="11" t="s">
        <v>1323</v>
      </c>
      <c r="J238" s="12" t="str">
        <f>HYPERLINK("mailto:zfo.djuras@email.t-com.hr","zfo.djuras@email.t-com.hr")</f>
        <v>zfo.djuras@email.t-com.hr</v>
      </c>
    </row>
    <row r="239" spans="1:10" ht="60" customHeight="1" x14ac:dyDescent="0.25">
      <c r="A239" s="8" t="s">
        <v>1334</v>
      </c>
      <c r="B239" s="8">
        <v>88934819796</v>
      </c>
      <c r="C239" s="9" t="s">
        <v>1325</v>
      </c>
      <c r="D239" s="8" t="s">
        <v>13</v>
      </c>
      <c r="E239" s="10" t="s">
        <v>1326</v>
      </c>
      <c r="F239" s="8" t="s">
        <v>1327</v>
      </c>
      <c r="G239" s="8" t="s">
        <v>1328</v>
      </c>
      <c r="H239" s="8" t="s">
        <v>25</v>
      </c>
      <c r="I239" s="11"/>
      <c r="J239" s="12"/>
    </row>
    <row r="240" spans="1:10" ht="60" customHeight="1" x14ac:dyDescent="0.25">
      <c r="A240" s="8" t="s">
        <v>1340</v>
      </c>
      <c r="B240" s="8">
        <v>40232569331</v>
      </c>
      <c r="C240" s="9" t="s">
        <v>1330</v>
      </c>
      <c r="D240" s="8" t="s">
        <v>13</v>
      </c>
      <c r="E240" s="10" t="s">
        <v>1331</v>
      </c>
      <c r="F240" s="8" t="s">
        <v>1332</v>
      </c>
      <c r="G240" s="8" t="s">
        <v>1333</v>
      </c>
      <c r="H240" s="8" t="s">
        <v>221</v>
      </c>
      <c r="I240" s="11"/>
      <c r="J240" s="12"/>
    </row>
    <row r="241" spans="1:10" ht="60" customHeight="1" x14ac:dyDescent="0.25">
      <c r="A241" s="13" t="s">
        <v>1345</v>
      </c>
      <c r="B241" s="8">
        <v>92668844</v>
      </c>
      <c r="C241" s="9" t="s">
        <v>1335</v>
      </c>
      <c r="D241" s="8" t="s">
        <v>13</v>
      </c>
      <c r="E241" s="10" t="s">
        <v>1336</v>
      </c>
      <c r="F241" s="8" t="s">
        <v>1337</v>
      </c>
      <c r="G241" s="8" t="s">
        <v>1338</v>
      </c>
      <c r="H241" s="8" t="s">
        <v>25</v>
      </c>
      <c r="I241" s="11" t="s">
        <v>1339</v>
      </c>
      <c r="J241" s="12" t="str">
        <f>HYPERLINK("mailto:ivanbelac0709@gmail.com","ivanbelac0709@gmail.com")</f>
        <v>ivanbelac0709@gmail.com</v>
      </c>
    </row>
    <row r="242" spans="1:10" ht="60" customHeight="1" x14ac:dyDescent="0.25">
      <c r="A242" s="8" t="s">
        <v>1350</v>
      </c>
      <c r="B242" s="8">
        <v>91273030</v>
      </c>
      <c r="C242" s="9" t="s">
        <v>1341</v>
      </c>
      <c r="D242" s="8" t="s">
        <v>42</v>
      </c>
      <c r="E242" s="10" t="s">
        <v>575</v>
      </c>
      <c r="F242" s="8" t="s">
        <v>1342</v>
      </c>
      <c r="G242" s="8" t="s">
        <v>1343</v>
      </c>
      <c r="H242" s="8" t="s">
        <v>25</v>
      </c>
      <c r="I242" s="11" t="s">
        <v>1344</v>
      </c>
      <c r="J242" s="24" t="str">
        <f>HYPERLINK("mailto:saloncvijeca.dalija@gmail.com","saloncvijeca.dalija@gmail.com")</f>
        <v>saloncvijeca.dalija@gmail.com</v>
      </c>
    </row>
    <row r="243" spans="1:10" ht="60" customHeight="1" x14ac:dyDescent="0.25">
      <c r="A243" s="8" t="s">
        <v>1355</v>
      </c>
      <c r="B243" s="8">
        <v>97501182</v>
      </c>
      <c r="C243" s="9" t="s">
        <v>1346</v>
      </c>
      <c r="D243" s="8" t="s">
        <v>42</v>
      </c>
      <c r="E243" s="10" t="s">
        <v>499</v>
      </c>
      <c r="F243" s="8" t="s">
        <v>1347</v>
      </c>
      <c r="G243" s="8" t="s">
        <v>1348</v>
      </c>
      <c r="H243" s="8" t="s">
        <v>1164</v>
      </c>
      <c r="I243" s="11" t="s">
        <v>1349</v>
      </c>
      <c r="J243" s="12" t="str">
        <f>HYPERLINK("mailto:sbenkus@gmail.com","sbenkus@gmail.com")</f>
        <v>sbenkus@gmail.com</v>
      </c>
    </row>
    <row r="244" spans="1:10" ht="60" customHeight="1" x14ac:dyDescent="0.25">
      <c r="A244" s="13" t="s">
        <v>1360</v>
      </c>
      <c r="B244" s="8">
        <v>91272726</v>
      </c>
      <c r="C244" s="9" t="s">
        <v>1351</v>
      </c>
      <c r="D244" s="8" t="s">
        <v>42</v>
      </c>
      <c r="E244" s="10" t="s">
        <v>231</v>
      </c>
      <c r="F244" s="8" t="s">
        <v>1352</v>
      </c>
      <c r="G244" s="8" t="s">
        <v>1353</v>
      </c>
      <c r="H244" s="8" t="s">
        <v>25</v>
      </c>
      <c r="I244" s="11" t="s">
        <v>1354</v>
      </c>
      <c r="J244" s="12" t="str">
        <f>HYPERLINK("mailto:sanja.vinko@vz.t-com.hr","sanja.vinko@vz.t-com.hr")</f>
        <v>sanja.vinko@vz.t-com.hr</v>
      </c>
    </row>
    <row r="245" spans="1:10" ht="60" customHeight="1" x14ac:dyDescent="0.25">
      <c r="A245" s="8" t="s">
        <v>1365</v>
      </c>
      <c r="B245" s="8">
        <v>97102768</v>
      </c>
      <c r="C245" s="9" t="s">
        <v>1356</v>
      </c>
      <c r="D245" s="8" t="s">
        <v>42</v>
      </c>
      <c r="E245" s="10" t="s">
        <v>231</v>
      </c>
      <c r="F245" s="8" t="s">
        <v>1357</v>
      </c>
      <c r="G245" s="8" t="s">
        <v>1358</v>
      </c>
      <c r="H245" s="8" t="s">
        <v>65</v>
      </c>
      <c r="I245" s="11" t="s">
        <v>1359</v>
      </c>
      <c r="J245" s="12" t="str">
        <f>HYPERLINK("mailto:info@learta.net","info@learta.net")</f>
        <v>info@learta.net</v>
      </c>
    </row>
    <row r="246" spans="1:10" ht="60" customHeight="1" x14ac:dyDescent="0.25">
      <c r="A246" s="8" t="s">
        <v>1370</v>
      </c>
      <c r="B246" s="16">
        <v>57845954233</v>
      </c>
      <c r="C246" s="15" t="s">
        <v>1361</v>
      </c>
      <c r="D246" s="29" t="s">
        <v>388</v>
      </c>
      <c r="E246" s="26" t="s">
        <v>1362</v>
      </c>
      <c r="F246" s="29" t="s">
        <v>1363</v>
      </c>
      <c r="G246" s="29" t="s">
        <v>1364</v>
      </c>
      <c r="H246" s="16" t="s">
        <v>25</v>
      </c>
      <c r="I246" s="18"/>
      <c r="J246" s="12"/>
    </row>
    <row r="247" spans="1:10" ht="71.45" customHeight="1" x14ac:dyDescent="0.25">
      <c r="A247" s="13" t="s">
        <v>1375</v>
      </c>
      <c r="B247" s="16">
        <v>97298832</v>
      </c>
      <c r="C247" s="15" t="s">
        <v>1366</v>
      </c>
      <c r="D247" s="29" t="s">
        <v>388</v>
      </c>
      <c r="E247" s="17" t="s">
        <v>915</v>
      </c>
      <c r="F247" s="16" t="s">
        <v>1367</v>
      </c>
      <c r="G247" s="16" t="s">
        <v>1368</v>
      </c>
      <c r="H247" s="16" t="s">
        <v>25</v>
      </c>
      <c r="I247" s="18" t="s">
        <v>1369</v>
      </c>
      <c r="J247" s="12" t="str">
        <f>HYPERLINK("mailto:martinaputar@yahoo.com","martinaputar@yahoo.com")</f>
        <v>martinaputar@yahoo.com</v>
      </c>
    </row>
    <row r="248" spans="1:10" ht="60" customHeight="1" x14ac:dyDescent="0.25">
      <c r="A248" s="8" t="s">
        <v>1381</v>
      </c>
      <c r="B248" s="16">
        <v>90153138</v>
      </c>
      <c r="C248" s="15" t="s">
        <v>1371</v>
      </c>
      <c r="D248" s="43" t="s">
        <v>42</v>
      </c>
      <c r="E248" s="17" t="s">
        <v>662</v>
      </c>
      <c r="F248" s="16" t="s">
        <v>1372</v>
      </c>
      <c r="G248" s="43" t="s">
        <v>1373</v>
      </c>
      <c r="H248" s="16" t="s">
        <v>25</v>
      </c>
      <c r="I248" s="18" t="s">
        <v>1374</v>
      </c>
      <c r="J248" s="44" t="str">
        <f>HYPERLINK("mailto:knjigovodstvo.dunja@vz.t-com.hr","knjigovodstvo.dunja@vz.t-com.hr")</f>
        <v>knjigovodstvo.dunja@vz.t-com.hr</v>
      </c>
    </row>
    <row r="249" spans="1:10" ht="60" customHeight="1" x14ac:dyDescent="0.25">
      <c r="A249" s="8" t="s">
        <v>1386</v>
      </c>
      <c r="B249" s="16">
        <v>13189231688</v>
      </c>
      <c r="C249" s="15" t="s">
        <v>1376</v>
      </c>
      <c r="D249" s="16" t="s">
        <v>42</v>
      </c>
      <c r="E249" s="26" t="s">
        <v>1377</v>
      </c>
      <c r="F249" s="29" t="s">
        <v>1378</v>
      </c>
      <c r="G249" s="48" t="s">
        <v>1379</v>
      </c>
      <c r="H249" s="29" t="s">
        <v>1380</v>
      </c>
      <c r="I249" s="18"/>
      <c r="J249" s="44"/>
    </row>
    <row r="250" spans="1:10" ht="60" customHeight="1" x14ac:dyDescent="0.25">
      <c r="A250" s="13" t="s">
        <v>1392</v>
      </c>
      <c r="B250" s="8">
        <v>90153081</v>
      </c>
      <c r="C250" s="9" t="s">
        <v>1382</v>
      </c>
      <c r="D250" s="8" t="s">
        <v>388</v>
      </c>
      <c r="E250" s="10" t="s">
        <v>915</v>
      </c>
      <c r="F250" s="8" t="s">
        <v>1383</v>
      </c>
      <c r="G250" s="8" t="s">
        <v>1384</v>
      </c>
      <c r="H250" s="8" t="s">
        <v>17</v>
      </c>
      <c r="I250" s="11" t="s">
        <v>1385</v>
      </c>
      <c r="J250" s="12" t="str">
        <f>HYPERLINK("mailto:niskogradnja.slunjski@gmail.com","niskogradnja.slunjski@gmail.com")</f>
        <v>niskogradnja.slunjski@gmail.com</v>
      </c>
    </row>
    <row r="251" spans="1:10" ht="60" customHeight="1" x14ac:dyDescent="0.25">
      <c r="A251" s="8" t="s">
        <v>1397</v>
      </c>
      <c r="B251" s="8">
        <v>90155653</v>
      </c>
      <c r="C251" s="9" t="s">
        <v>1387</v>
      </c>
      <c r="D251" s="8" t="s">
        <v>42</v>
      </c>
      <c r="E251" s="10" t="s">
        <v>1388</v>
      </c>
      <c r="F251" s="8" t="s">
        <v>1389</v>
      </c>
      <c r="G251" s="8" t="s">
        <v>1390</v>
      </c>
      <c r="H251" s="8" t="s">
        <v>17</v>
      </c>
      <c r="I251" s="11" t="s">
        <v>1391</v>
      </c>
      <c r="J251" s="12" t="str">
        <f>HYPERLINK("mailto:kresimir63@gmail.com","kresimir63@gmail.com")</f>
        <v>kresimir63@gmail.com</v>
      </c>
    </row>
    <row r="252" spans="1:10" ht="60" customHeight="1" x14ac:dyDescent="0.25">
      <c r="A252" s="8" t="s">
        <v>1403</v>
      </c>
      <c r="B252" s="8">
        <v>90154681</v>
      </c>
      <c r="C252" s="9" t="s">
        <v>1393</v>
      </c>
      <c r="D252" s="8" t="s">
        <v>42</v>
      </c>
      <c r="E252" s="10" t="s">
        <v>50</v>
      </c>
      <c r="F252" s="8" t="s">
        <v>1394</v>
      </c>
      <c r="G252" s="8" t="s">
        <v>1395</v>
      </c>
      <c r="H252" s="8" t="s">
        <v>25</v>
      </c>
      <c r="I252" s="11" t="s">
        <v>1396</v>
      </c>
      <c r="J252" s="12" t="str">
        <f>HYPERLINK("mailto:boris.habek@optinet.hr","boris.habek@optinet.hr")</f>
        <v>boris.habek@optinet.hr</v>
      </c>
    </row>
    <row r="253" spans="1:10" ht="60" customHeight="1" x14ac:dyDescent="0.25">
      <c r="A253" s="13" t="s">
        <v>1408</v>
      </c>
      <c r="B253" s="8">
        <v>91273919</v>
      </c>
      <c r="C253" s="9" t="s">
        <v>1398</v>
      </c>
      <c r="D253" s="8" t="s">
        <v>619</v>
      </c>
      <c r="E253" s="10" t="s">
        <v>1399</v>
      </c>
      <c r="F253" s="8" t="s">
        <v>1400</v>
      </c>
      <c r="G253" s="8" t="s">
        <v>1401</v>
      </c>
      <c r="H253" s="8" t="s">
        <v>25</v>
      </c>
      <c r="I253" s="11" t="s">
        <v>1402</v>
      </c>
      <c r="J253" s="12" t="str">
        <f>HYPERLINK("mailto:piskac.stjepan@gmail.com","piskac.stjepan@gmail.com")</f>
        <v>piskac.stjepan@gmail.com</v>
      </c>
    </row>
    <row r="254" spans="1:10" ht="60" customHeight="1" x14ac:dyDescent="0.25">
      <c r="A254" s="8" t="s">
        <v>1413</v>
      </c>
      <c r="B254" s="8">
        <v>97274461</v>
      </c>
      <c r="C254" s="9" t="s">
        <v>1404</v>
      </c>
      <c r="D254" s="8" t="s">
        <v>42</v>
      </c>
      <c r="E254" s="10" t="s">
        <v>1405</v>
      </c>
      <c r="F254" s="8" t="s">
        <v>1406</v>
      </c>
      <c r="G254" s="8" t="s">
        <v>445</v>
      </c>
      <c r="H254" s="8" t="s">
        <v>25</v>
      </c>
      <c r="I254" s="11" t="s">
        <v>1407</v>
      </c>
      <c r="J254" s="12"/>
    </row>
    <row r="255" spans="1:10" ht="60" customHeight="1" x14ac:dyDescent="0.25">
      <c r="A255" s="8" t="s">
        <v>1419</v>
      </c>
      <c r="B255" s="8">
        <v>97559334</v>
      </c>
      <c r="C255" s="9" t="s">
        <v>1409</v>
      </c>
      <c r="D255" s="8" t="s">
        <v>42</v>
      </c>
      <c r="E255" s="10" t="s">
        <v>1410</v>
      </c>
      <c r="F255" s="8" t="s">
        <v>1411</v>
      </c>
      <c r="G255" s="8" t="s">
        <v>456</v>
      </c>
      <c r="H255" s="8" t="s">
        <v>25</v>
      </c>
      <c r="I255" s="11" t="s">
        <v>1412</v>
      </c>
      <c r="J255" s="12" t="str">
        <f>HYPERLINK("mailto:gabrijela.krizanec89@gmail.com","gabrijela.krizanec89@gmail.com ")</f>
        <v xml:space="preserve">gabrijela.krizanec89@gmail.com </v>
      </c>
    </row>
    <row r="256" spans="1:10" ht="60" customHeight="1" x14ac:dyDescent="0.25">
      <c r="A256" s="13" t="s">
        <v>1424</v>
      </c>
      <c r="B256" s="8">
        <v>90152387</v>
      </c>
      <c r="C256" s="9" t="s">
        <v>1414</v>
      </c>
      <c r="D256" s="8" t="s">
        <v>42</v>
      </c>
      <c r="E256" s="10" t="s">
        <v>1415</v>
      </c>
      <c r="F256" s="8" t="s">
        <v>1416</v>
      </c>
      <c r="G256" s="8" t="s">
        <v>1417</v>
      </c>
      <c r="H256" s="8" t="s">
        <v>137</v>
      </c>
      <c r="I256" s="11" t="s">
        <v>1418</v>
      </c>
      <c r="J256" s="12"/>
    </row>
    <row r="257" spans="1:10" ht="60" customHeight="1" x14ac:dyDescent="0.25">
      <c r="A257" s="8" t="s">
        <v>1430</v>
      </c>
      <c r="B257" s="8">
        <v>91255082</v>
      </c>
      <c r="C257" s="9" t="s">
        <v>1420</v>
      </c>
      <c r="D257" s="8" t="s">
        <v>42</v>
      </c>
      <c r="E257" s="10" t="s">
        <v>468</v>
      </c>
      <c r="F257" s="8" t="s">
        <v>1421</v>
      </c>
      <c r="G257" s="8" t="s">
        <v>1422</v>
      </c>
      <c r="H257" s="8" t="s">
        <v>25</v>
      </c>
      <c r="I257" s="11" t="s">
        <v>1423</v>
      </c>
      <c r="J257" s="12" t="str">
        <f>HYPERLINK("mailto:bvb.restoran@yahoo.com","bvb.restoran@yahoo.com")</f>
        <v>bvb.restoran@yahoo.com</v>
      </c>
    </row>
    <row r="258" spans="1:10" ht="60" customHeight="1" x14ac:dyDescent="0.25">
      <c r="A258" s="8" t="s">
        <v>1435</v>
      </c>
      <c r="B258" s="8">
        <v>92669549</v>
      </c>
      <c r="C258" s="9" t="s">
        <v>1425</v>
      </c>
      <c r="D258" s="8" t="s">
        <v>42</v>
      </c>
      <c r="E258" s="10" t="s">
        <v>304</v>
      </c>
      <c r="F258" s="8" t="s">
        <v>1426</v>
      </c>
      <c r="G258" s="8" t="s">
        <v>1427</v>
      </c>
      <c r="H258" s="8" t="s">
        <v>1428</v>
      </c>
      <c r="I258" s="11" t="s">
        <v>1429</v>
      </c>
      <c r="J258" s="12"/>
    </row>
    <row r="259" spans="1:10" ht="60" customHeight="1" x14ac:dyDescent="0.25">
      <c r="A259" s="13" t="s">
        <v>2561</v>
      </c>
      <c r="B259" s="8">
        <v>90155203</v>
      </c>
      <c r="C259" s="9" t="s">
        <v>1431</v>
      </c>
      <c r="D259" s="8" t="s">
        <v>42</v>
      </c>
      <c r="E259" s="10" t="s">
        <v>57</v>
      </c>
      <c r="F259" s="8" t="s">
        <v>1432</v>
      </c>
      <c r="G259" s="8" t="s">
        <v>1433</v>
      </c>
      <c r="H259" s="8" t="s">
        <v>25</v>
      </c>
      <c r="I259" s="11" t="s">
        <v>1434</v>
      </c>
      <c r="J259" s="11"/>
    </row>
    <row r="260" spans="1:10" ht="60" customHeight="1" x14ac:dyDescent="0.25">
      <c r="A260" s="8" t="s">
        <v>2565</v>
      </c>
      <c r="B260" s="8">
        <v>90153880</v>
      </c>
      <c r="C260" s="9" t="s">
        <v>1436</v>
      </c>
      <c r="D260" s="8" t="s">
        <v>388</v>
      </c>
      <c r="E260" s="10" t="s">
        <v>492</v>
      </c>
      <c r="F260" s="8" t="s">
        <v>1437</v>
      </c>
      <c r="G260" s="8" t="s">
        <v>1438</v>
      </c>
      <c r="H260" s="8" t="s">
        <v>17</v>
      </c>
      <c r="I260" s="11" t="s">
        <v>1439</v>
      </c>
      <c r="J260" s="12" t="str">
        <f>HYPERLINK("mailto:zid.obrt.grabrovec@gmail.com","zid.obrt.grabrovec@gmail.com")</f>
        <v>zid.obrt.grabrovec@gmail.com</v>
      </c>
    </row>
    <row r="261" spans="1:10" ht="60" customHeight="1" x14ac:dyDescent="0.25">
      <c r="C261" s="4"/>
    </row>
    <row r="262" spans="1:10" ht="60" customHeight="1" x14ac:dyDescent="0.25">
      <c r="C262" s="4"/>
    </row>
    <row r="263" spans="1:10" ht="60" customHeight="1" x14ac:dyDescent="0.25">
      <c r="C263" s="4"/>
    </row>
    <row r="264" spans="1:10" ht="60" customHeight="1" x14ac:dyDescent="0.25">
      <c r="C264" s="4"/>
    </row>
    <row r="265" spans="1:10" ht="60" customHeight="1" x14ac:dyDescent="0.25">
      <c r="C265" s="4"/>
    </row>
    <row r="266" spans="1:10" ht="60" customHeight="1" x14ac:dyDescent="0.25">
      <c r="C266" s="4"/>
    </row>
    <row r="267" spans="1:10" ht="60" customHeight="1" x14ac:dyDescent="0.25">
      <c r="C267" s="4"/>
    </row>
    <row r="268" spans="1:10" ht="60" customHeight="1" x14ac:dyDescent="0.25">
      <c r="C268" s="4"/>
    </row>
    <row r="269" spans="1:10" ht="60" customHeight="1" x14ac:dyDescent="0.25">
      <c r="C269" s="4"/>
    </row>
    <row r="270" spans="1:10" ht="60" customHeight="1" x14ac:dyDescent="0.25">
      <c r="C270" s="4"/>
    </row>
    <row r="271" spans="1:10" ht="60" customHeight="1" x14ac:dyDescent="0.25">
      <c r="C271" s="4"/>
    </row>
    <row r="272" spans="1:10" ht="60" customHeight="1" x14ac:dyDescent="0.25">
      <c r="C272" s="4"/>
    </row>
    <row r="273" spans="3:3" ht="60" customHeight="1" x14ac:dyDescent="0.25">
      <c r="C273" s="4"/>
    </row>
    <row r="274" spans="3:3" ht="60" customHeight="1" x14ac:dyDescent="0.25">
      <c r="C274" s="4"/>
    </row>
    <row r="275" spans="3:3" ht="60" customHeight="1" x14ac:dyDescent="0.25">
      <c r="C275" s="4"/>
    </row>
    <row r="276" spans="3:3" ht="60" customHeight="1" x14ac:dyDescent="0.25">
      <c r="C276" s="4"/>
    </row>
    <row r="277" spans="3:3" ht="60" customHeight="1" x14ac:dyDescent="0.25">
      <c r="C277" s="4"/>
    </row>
    <row r="278" spans="3:3" ht="60" customHeight="1" x14ac:dyDescent="0.25">
      <c r="C278" s="4"/>
    </row>
    <row r="279" spans="3:3" ht="60" customHeight="1" x14ac:dyDescent="0.25">
      <c r="C279" s="4"/>
    </row>
    <row r="280" spans="3:3" ht="60" customHeight="1" x14ac:dyDescent="0.25">
      <c r="C280" s="4"/>
    </row>
    <row r="281" spans="3:3" ht="60" customHeight="1" x14ac:dyDescent="0.25">
      <c r="C281" s="4"/>
    </row>
    <row r="282" spans="3:3" ht="60" customHeight="1" x14ac:dyDescent="0.25">
      <c r="C282" s="4"/>
    </row>
    <row r="283" spans="3:3" ht="60" customHeight="1" x14ac:dyDescent="0.25">
      <c r="C283" s="4"/>
    </row>
    <row r="284" spans="3:3" ht="60" customHeight="1" x14ac:dyDescent="0.25">
      <c r="C284" s="4"/>
    </row>
    <row r="285" spans="3:3" ht="60" customHeight="1" x14ac:dyDescent="0.25">
      <c r="C285" s="4"/>
    </row>
    <row r="286" spans="3:3" ht="60" customHeight="1" x14ac:dyDescent="0.25">
      <c r="C286" s="4"/>
    </row>
    <row r="287" spans="3:3" ht="60" customHeight="1" x14ac:dyDescent="0.25">
      <c r="C287" s="4"/>
    </row>
    <row r="288" spans="3:3" ht="60" customHeight="1" x14ac:dyDescent="0.25">
      <c r="C288" s="4"/>
    </row>
    <row r="289" spans="3:3" ht="60" customHeight="1" x14ac:dyDescent="0.25">
      <c r="C289" s="4"/>
    </row>
    <row r="290" spans="3:3" ht="60" customHeight="1" x14ac:dyDescent="0.25">
      <c r="C290" s="4"/>
    </row>
    <row r="291" spans="3:3" ht="60" customHeight="1" x14ac:dyDescent="0.25">
      <c r="C291" s="4"/>
    </row>
    <row r="292" spans="3:3" ht="60" customHeight="1" x14ac:dyDescent="0.25">
      <c r="C292" s="4"/>
    </row>
    <row r="293" spans="3:3" ht="60" customHeight="1" x14ac:dyDescent="0.25">
      <c r="C293" s="4"/>
    </row>
    <row r="294" spans="3:3" ht="60" customHeight="1" x14ac:dyDescent="0.25">
      <c r="C294" s="4"/>
    </row>
    <row r="295" spans="3:3" ht="60" customHeight="1" x14ac:dyDescent="0.25">
      <c r="C295" s="4"/>
    </row>
    <row r="296" spans="3:3" ht="60" customHeight="1" x14ac:dyDescent="0.25">
      <c r="C296" s="4"/>
    </row>
    <row r="297" spans="3:3" ht="60" customHeight="1" x14ac:dyDescent="0.25">
      <c r="C297" s="4"/>
    </row>
    <row r="298" spans="3:3" ht="60" customHeight="1" x14ac:dyDescent="0.25">
      <c r="C298" s="4"/>
    </row>
    <row r="299" spans="3:3" ht="60" customHeight="1" x14ac:dyDescent="0.25">
      <c r="C299" s="4"/>
    </row>
    <row r="300" spans="3:3" ht="60" customHeight="1" x14ac:dyDescent="0.25">
      <c r="C300" s="4"/>
    </row>
    <row r="301" spans="3:3" ht="60" customHeight="1" x14ac:dyDescent="0.25">
      <c r="C301" s="4"/>
    </row>
    <row r="302" spans="3:3" ht="60" customHeight="1" x14ac:dyDescent="0.25">
      <c r="C302" s="4"/>
    </row>
    <row r="303" spans="3:3" ht="60" customHeight="1" x14ac:dyDescent="0.25">
      <c r="C303" s="4"/>
    </row>
    <row r="304" spans="3:3" ht="60" customHeight="1" x14ac:dyDescent="0.25">
      <c r="C304" s="4"/>
    </row>
    <row r="305" spans="3:3" ht="60" customHeight="1" x14ac:dyDescent="0.25">
      <c r="C305" s="4"/>
    </row>
    <row r="306" spans="3:3" ht="60" customHeight="1" x14ac:dyDescent="0.25">
      <c r="C306" s="4"/>
    </row>
    <row r="307" spans="3:3" ht="60" customHeight="1" x14ac:dyDescent="0.25">
      <c r="C307" s="4"/>
    </row>
    <row r="308" spans="3:3" ht="60" customHeight="1" x14ac:dyDescent="0.25">
      <c r="C308" s="4"/>
    </row>
    <row r="309" spans="3:3" ht="60" customHeight="1" x14ac:dyDescent="0.25">
      <c r="C309" s="4"/>
    </row>
    <row r="310" spans="3:3" ht="60" customHeight="1" x14ac:dyDescent="0.25">
      <c r="C310" s="4"/>
    </row>
    <row r="311" spans="3:3" ht="60" customHeight="1" x14ac:dyDescent="0.25">
      <c r="C311" s="4"/>
    </row>
    <row r="312" spans="3:3" ht="60" customHeight="1" x14ac:dyDescent="0.25">
      <c r="C312" s="4"/>
    </row>
    <row r="313" spans="3:3" ht="60" customHeight="1" x14ac:dyDescent="0.25">
      <c r="C313" s="4"/>
    </row>
    <row r="314" spans="3:3" ht="60" customHeight="1" x14ac:dyDescent="0.25">
      <c r="C314" s="4"/>
    </row>
    <row r="315" spans="3:3" ht="60" customHeight="1" x14ac:dyDescent="0.25">
      <c r="C315" s="4"/>
    </row>
    <row r="316" spans="3:3" ht="60" customHeight="1" x14ac:dyDescent="0.25">
      <c r="C316" s="4"/>
    </row>
    <row r="317" spans="3:3" ht="60" customHeight="1" x14ac:dyDescent="0.25">
      <c r="C317" s="4"/>
    </row>
    <row r="318" spans="3:3" ht="60" customHeight="1" x14ac:dyDescent="0.25">
      <c r="C318" s="4"/>
    </row>
    <row r="319" spans="3:3" ht="60" customHeight="1" x14ac:dyDescent="0.25">
      <c r="C319" s="4"/>
    </row>
    <row r="320" spans="3:3" ht="60" customHeight="1" x14ac:dyDescent="0.25">
      <c r="C320" s="4"/>
    </row>
    <row r="321" spans="3:3" ht="60" customHeight="1" x14ac:dyDescent="0.25">
      <c r="C321" s="4"/>
    </row>
    <row r="322" spans="3:3" ht="60" customHeight="1" x14ac:dyDescent="0.25">
      <c r="C322" s="4"/>
    </row>
    <row r="323" spans="3:3" ht="60" customHeight="1" x14ac:dyDescent="0.25">
      <c r="C323" s="4"/>
    </row>
    <row r="324" spans="3:3" ht="60" customHeight="1" x14ac:dyDescent="0.25">
      <c r="C324" s="4"/>
    </row>
    <row r="325" spans="3:3" ht="60" customHeight="1" x14ac:dyDescent="0.25">
      <c r="C325" s="4"/>
    </row>
    <row r="326" spans="3:3" ht="60" customHeight="1" x14ac:dyDescent="0.25">
      <c r="C326" s="4"/>
    </row>
    <row r="327" spans="3:3" ht="60" customHeight="1" x14ac:dyDescent="0.25">
      <c r="C327" s="4"/>
    </row>
    <row r="328" spans="3:3" ht="60" customHeight="1" x14ac:dyDescent="0.25">
      <c r="C328" s="4"/>
    </row>
    <row r="329" spans="3:3" ht="60" customHeight="1" x14ac:dyDescent="0.25">
      <c r="C329" s="4"/>
    </row>
    <row r="330" spans="3:3" ht="60" customHeight="1" x14ac:dyDescent="0.25">
      <c r="C330" s="4"/>
    </row>
    <row r="331" spans="3:3" ht="60" customHeight="1" x14ac:dyDescent="0.25">
      <c r="C331" s="4"/>
    </row>
    <row r="332" spans="3:3" ht="60" customHeight="1" x14ac:dyDescent="0.25">
      <c r="C332" s="4"/>
    </row>
    <row r="333" spans="3:3" ht="60" customHeight="1" x14ac:dyDescent="0.25">
      <c r="C333" s="4"/>
    </row>
    <row r="334" spans="3:3" ht="60" customHeight="1" x14ac:dyDescent="0.25">
      <c r="C334" s="4"/>
    </row>
    <row r="335" spans="3:3" ht="60" customHeight="1" x14ac:dyDescent="0.25">
      <c r="C335" s="4"/>
    </row>
    <row r="336" spans="3:3" ht="60" customHeight="1" x14ac:dyDescent="0.25">
      <c r="C336" s="4"/>
    </row>
    <row r="337" spans="3:3" ht="60" customHeight="1" x14ac:dyDescent="0.25">
      <c r="C337" s="4"/>
    </row>
    <row r="338" spans="3:3" ht="60" customHeight="1" x14ac:dyDescent="0.25">
      <c r="C338" s="4"/>
    </row>
    <row r="339" spans="3:3" ht="60" customHeight="1" x14ac:dyDescent="0.25">
      <c r="C339" s="4"/>
    </row>
    <row r="340" spans="3:3" ht="60" customHeight="1" x14ac:dyDescent="0.25">
      <c r="C340" s="4"/>
    </row>
    <row r="341" spans="3:3" ht="60" customHeight="1" x14ac:dyDescent="0.25">
      <c r="C341" s="4"/>
    </row>
    <row r="342" spans="3:3" ht="60" customHeight="1" x14ac:dyDescent="0.25">
      <c r="C342" s="4"/>
    </row>
    <row r="343" spans="3:3" ht="60" customHeight="1" x14ac:dyDescent="0.25">
      <c r="C343" s="4"/>
    </row>
    <row r="344" spans="3:3" ht="60" customHeight="1" x14ac:dyDescent="0.25">
      <c r="C344" s="4"/>
    </row>
    <row r="345" spans="3:3" ht="60" customHeight="1" x14ac:dyDescent="0.25">
      <c r="C345" s="4"/>
    </row>
    <row r="346" spans="3:3" ht="60" customHeight="1" x14ac:dyDescent="0.25">
      <c r="C346" s="4"/>
    </row>
    <row r="347" spans="3:3" ht="60" customHeight="1" x14ac:dyDescent="0.25">
      <c r="C347" s="4"/>
    </row>
    <row r="348" spans="3:3" ht="60" customHeight="1" x14ac:dyDescent="0.25">
      <c r="C348" s="4"/>
    </row>
    <row r="349" spans="3:3" ht="60" customHeight="1" x14ac:dyDescent="0.25">
      <c r="C349" s="4"/>
    </row>
    <row r="350" spans="3:3" ht="60" customHeight="1" x14ac:dyDescent="0.25">
      <c r="C350" s="4"/>
    </row>
    <row r="351" spans="3:3" ht="60" customHeight="1" x14ac:dyDescent="0.25">
      <c r="C351" s="4"/>
    </row>
    <row r="352" spans="3:3" ht="60" customHeight="1" x14ac:dyDescent="0.25">
      <c r="C352" s="4"/>
    </row>
    <row r="353" spans="3:3" ht="60" customHeight="1" x14ac:dyDescent="0.25">
      <c r="C353" s="4"/>
    </row>
    <row r="354" spans="3:3" ht="60" customHeight="1" x14ac:dyDescent="0.25">
      <c r="C354" s="4"/>
    </row>
    <row r="355" spans="3:3" ht="60" customHeight="1" x14ac:dyDescent="0.25">
      <c r="C355" s="4"/>
    </row>
    <row r="356" spans="3:3" ht="60" customHeight="1" x14ac:dyDescent="0.25">
      <c r="C356" s="4"/>
    </row>
    <row r="357" spans="3:3" ht="60" customHeight="1" x14ac:dyDescent="0.25">
      <c r="C357" s="4"/>
    </row>
    <row r="358" spans="3:3" ht="60" customHeight="1" x14ac:dyDescent="0.25">
      <c r="C358" s="4"/>
    </row>
    <row r="359" spans="3:3" ht="60" customHeight="1" x14ac:dyDescent="0.25">
      <c r="C359" s="4"/>
    </row>
    <row r="360" spans="3:3" ht="60" customHeight="1" x14ac:dyDescent="0.25">
      <c r="C360" s="4"/>
    </row>
    <row r="361" spans="3:3" ht="60" customHeight="1" x14ac:dyDescent="0.25">
      <c r="C361" s="4"/>
    </row>
    <row r="362" spans="3:3" ht="60" customHeight="1" x14ac:dyDescent="0.25">
      <c r="C362" s="4"/>
    </row>
    <row r="363" spans="3:3" ht="60" customHeight="1" x14ac:dyDescent="0.25">
      <c r="C363" s="4"/>
    </row>
    <row r="364" spans="3:3" ht="60" customHeight="1" x14ac:dyDescent="0.25">
      <c r="C364" s="4"/>
    </row>
    <row r="365" spans="3:3" ht="60" customHeight="1" x14ac:dyDescent="0.25">
      <c r="C365" s="4"/>
    </row>
    <row r="366" spans="3:3" ht="60" customHeight="1" x14ac:dyDescent="0.25">
      <c r="C366" s="4"/>
    </row>
    <row r="367" spans="3:3" ht="60" customHeight="1" x14ac:dyDescent="0.25">
      <c r="C367" s="4"/>
    </row>
    <row r="368" spans="3:3" ht="60" customHeight="1" x14ac:dyDescent="0.25">
      <c r="C368" s="4"/>
    </row>
    <row r="369" spans="3:3" ht="60" customHeight="1" x14ac:dyDescent="0.25">
      <c r="C369" s="4"/>
    </row>
    <row r="370" spans="3:3" ht="60" customHeight="1" x14ac:dyDescent="0.25">
      <c r="C370" s="4"/>
    </row>
    <row r="371" spans="3:3" ht="60" customHeight="1" x14ac:dyDescent="0.25">
      <c r="C371" s="4"/>
    </row>
    <row r="372" spans="3:3" ht="60" customHeight="1" x14ac:dyDescent="0.25">
      <c r="C372" s="4"/>
    </row>
    <row r="373" spans="3:3" ht="60" customHeight="1" x14ac:dyDescent="0.25">
      <c r="C373" s="4"/>
    </row>
    <row r="374" spans="3:3" ht="60" customHeight="1" x14ac:dyDescent="0.25">
      <c r="C374" s="4"/>
    </row>
    <row r="375" spans="3:3" ht="60" customHeight="1" x14ac:dyDescent="0.25">
      <c r="C375" s="4"/>
    </row>
    <row r="376" spans="3:3" ht="15.75" customHeight="1" x14ac:dyDescent="0.25"/>
    <row r="377" spans="3:3" ht="15.75" customHeight="1" x14ac:dyDescent="0.25"/>
    <row r="378" spans="3:3" ht="15.75" customHeight="1" x14ac:dyDescent="0.25"/>
    <row r="379" spans="3:3" ht="15.75" customHeight="1" x14ac:dyDescent="0.25"/>
    <row r="380" spans="3:3" ht="15.75" customHeight="1" x14ac:dyDescent="0.25"/>
    <row r="381" spans="3:3" ht="15.75" customHeight="1" x14ac:dyDescent="0.25"/>
    <row r="382" spans="3:3" ht="15.75" customHeight="1" x14ac:dyDescent="0.25"/>
    <row r="383" spans="3:3" ht="15.75" customHeight="1" x14ac:dyDescent="0.25"/>
    <row r="384" spans="3:3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</sheetData>
  <mergeCells count="2">
    <mergeCell ref="A1:D1"/>
    <mergeCell ref="B2:D2"/>
  </mergeCells>
  <phoneticPr fontId="37" type="noConversion"/>
  <hyperlinks>
    <hyperlink ref="J9" r:id="rId1" display="sprem-amarena@vz.htnet.hr;sprem-amarena@vz.t-com.hr" xr:uid="{3AC71336-9D90-4CF6-92D9-BD4EE79B1327}"/>
    <hyperlink ref="J62" r:id="rId2" xr:uid="{FF5A1621-76FB-4369-B83B-C15A7636D10B}"/>
    <hyperlink ref="J103" r:id="rId3" xr:uid="{6585E8F1-73C9-4C49-93E2-4FE7BA61A4CA}"/>
    <hyperlink ref="J156" r:id="rId4" xr:uid="{0F2E978A-CC16-4820-9766-0048EC26F5E4}"/>
    <hyperlink ref="J178" r:id="rId5" xr:uid="{BF972943-8264-4582-882E-DA1C97F3FC5C}"/>
    <hyperlink ref="J187" r:id="rId6" xr:uid="{3434F7E9-71A1-4486-AAF9-62847D8B7C5D}"/>
    <hyperlink ref="J73" r:id="rId7" xr:uid="{9C6E92B0-B114-4F5D-A0B3-30B5C1AA8EAF}"/>
    <hyperlink ref="J154" r:id="rId8" display="mladen.kucej@gmail.com,info@mmk-keramik.hr" xr:uid="{27834099-C744-4F59-B71F-12D9DA06BAAD}"/>
    <hyperlink ref="J224" r:id="rId9" xr:uid="{4E283028-A9E2-4A18-AF9D-CFC1EF9ED3DE}"/>
    <hyperlink ref="J82" r:id="rId10" xr:uid="{86F322CE-F2F1-4216-93D5-6582E1ABE13E}"/>
    <hyperlink ref="J37" r:id="rId11" xr:uid="{0FEB206F-D56C-4BCA-BF2A-6B1D87F61E93}"/>
    <hyperlink ref="J226" r:id="rId12" xr:uid="{56F9AF58-271B-455A-8468-CCF576B968CE}"/>
    <hyperlink ref="J234" r:id="rId13" xr:uid="{617B9B7F-D8DC-4E7A-8EE0-7DC0F00573B0}"/>
    <hyperlink ref="J133" r:id="rId14" display="mailto:petar@lollapalooza-massage.hr?__xts__=" xr:uid="{DF094078-5140-4DCD-BE82-C8A0E7ACF4F3}"/>
    <hyperlink ref="J77" r:id="rId15" xr:uid="{D325248F-D77E-4FDF-B872-DAC81B1EB75E}"/>
    <hyperlink ref="J151" r:id="rId16" xr:uid="{7A89EB4D-17D9-439C-8705-A95CE63EBFDA}"/>
    <hyperlink ref="J147" r:id="rId17" xr:uid="{099F29AB-BB73-4364-AD97-0F4D22A2E40F}"/>
    <hyperlink ref="J176" r:id="rId18" xr:uid="{3A44C383-208E-40DC-A9FC-2FB45D96B159}"/>
    <hyperlink ref="J131" r:id="rId19" xr:uid="{4A79C25B-88B5-4794-8699-DE6362CDAFDB}"/>
    <hyperlink ref="J218" r:id="rId20" display="mailto:nikolageci@gmail.com" xr:uid="{DA6F1EF0-BF1E-45F5-B067-B933414C922C}"/>
    <hyperlink ref="J233" r:id="rId21" display="mailto:vhruskar11@gmail.com" xr:uid="{782945F1-8D5E-4C1D-ABD3-31941DC01AF8}"/>
    <hyperlink ref="J39" r:id="rId22" xr:uid="{033F862F-69DA-4DB9-85C2-C953DE947252}"/>
    <hyperlink ref="J193" r:id="rId23" xr:uid="{90C6E1A3-016C-474E-8087-5E333BC775DD}"/>
    <hyperlink ref="J146" r:id="rId24" xr:uid="{AD124FD8-0AA4-489E-A3DA-C6006EDD704F}"/>
    <hyperlink ref="J59" r:id="rId25" xr:uid="{448BAEC7-9871-4CE2-A4A6-717CCC0D3C62}"/>
    <hyperlink ref="J213" r:id="rId26" xr:uid="{CE082E65-B140-424C-84D7-67400465125B}"/>
    <hyperlink ref="J208" r:id="rId27" xr:uid="{50B5176C-C7C7-40F6-8335-05D7E9AC767E}"/>
    <hyperlink ref="J172" r:id="rId28" xr:uid="{E8CDE0FE-7D79-4600-8E29-AE1522FE2F90}"/>
  </hyperlinks>
  <pageMargins left="0.7" right="0.7" top="0.75" bottom="0.75" header="0.3" footer="0.3"/>
  <pageSetup paperSize="9" orientation="portrait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Poduzetnici</vt:lpstr>
      <vt:lpstr>Obrtnici</vt:lpstr>
      <vt:lpstr>Poduzetnici!Podrucje_ispisa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Krobot</dc:creator>
  <cp:lastModifiedBy>Gordana Mošmondor</cp:lastModifiedBy>
  <dcterms:created xsi:type="dcterms:W3CDTF">2021-12-27T08:31:33Z</dcterms:created>
  <dcterms:modified xsi:type="dcterms:W3CDTF">2022-07-12T06:20:19Z</dcterms:modified>
</cp:coreProperties>
</file>